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iss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41" sheetId="3" r:id="rId3"/>
    <sheet name="PS 11-02-91" sheetId="4" r:id="rId4"/>
    <sheet name="SO 11-10-01" sheetId="5" r:id="rId5"/>
    <sheet name="SO 11-11-01" sheetId="6" r:id="rId6"/>
    <sheet name="SO 11-13-01" sheetId="7" r:id="rId7"/>
    <sheet name="SO 11-21-01" sheetId="8" r:id="rId8"/>
    <sheet name="SO 11-86-01" sheetId="9" r:id="rId9"/>
  </sheets>
  <definedNames/>
  <calcPr/>
  <webPublishing/>
</workbook>
</file>

<file path=xl/sharedStrings.xml><?xml version="1.0" encoding="utf-8"?>
<sst xmlns="http://schemas.openxmlformats.org/spreadsheetml/2006/main" count="4724" uniqueCount="1032">
  <si>
    <t>Firma: SB projekt, s.r.o.</t>
  </si>
  <si>
    <t>Rekapitulace ceny</t>
  </si>
  <si>
    <t>Stavba: 2003197-01 - Doplnění závor na přejezdu P7152 v km 18,751 trati Zaječí - Hodonín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</si>
  <si>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</si>
  <si>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</si>
  <si>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</si>
  <si>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</si>
  <si>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</si>
  <si>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</si>
  <si>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</si>
  <si>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</si>
  <si>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</si>
  <si>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</si>
  <si>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</si>
  <si>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</si>
  <si>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2003197-01</t>
  </si>
  <si>
    <t>Doplnění závor na přejezdu P7152 v km 18,751 trati Zaječí - Hodonín</t>
  </si>
  <si>
    <t>O</t>
  </si>
  <si>
    <t>Rozpočet:</t>
  </si>
  <si>
    <t>0,00</t>
  </si>
  <si>
    <t>15,00</t>
  </si>
  <si>
    <t>21,00</t>
  </si>
  <si>
    <t>3</t>
  </si>
  <si>
    <t>2</t>
  </si>
  <si>
    <t>PS 11-01-31</t>
  </si>
  <si>
    <t>PZS přejezdu P7152 v km 18,751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</si>
  <si>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</si>
  <si>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</si>
  <si>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</si>
  <si>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</si>
  <si>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</si>
  <si>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</si>
  <si>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</si>
  <si>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</si>
  <si>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</si>
  <si>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</si>
  <si>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</si>
  <si>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</si>
  <si>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</si>
  <si>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</si>
  <si>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</si>
  <si>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</si>
  <si>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</si>
  <si>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</si>
  <si>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</si>
  <si>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</si>
  <si>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</si>
  <si>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</si>
  <si>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</si>
  <si>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</si>
  <si>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</si>
  <si>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</si>
  <si>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2021_OTSKP</t>
  </si>
  <si>
    <t>PP</t>
  </si>
  <si>
    <t>vyhledání stávající kabelové trasy</t>
  </si>
  <si>
    <t>VV</t>
  </si>
  <si>
    <t>TS</t>
  </si>
  <si>
    <t>02943</t>
  </si>
  <si>
    <t>OSTATNÍ POŽADAVKY - VYPRACOVÁNÍ RDS</t>
  </si>
  <si>
    <t>zahrnuje veškeré náklady spojené s objednatelem požadovanými pracemi</t>
  </si>
  <si>
    <t>56419</t>
  </si>
  <si>
    <t>VOZOVKOVÉ VRSTVY Z ASFALTOCEMENT BETONU TL 100MM</t>
  </si>
  <si>
    <t>M2</t>
  </si>
  <si>
    <t>1*5=5,000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</si>
  <si>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</si>
  <si>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587206</t>
  </si>
  <si>
    <t>PŘEDLÁŽDĚNÍ KRYTU Z BETONOVÝCH DLAŽDIC SE ZÁMKEM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</si>
  <si>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</si>
  <si>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63131A</t>
  </si>
  <si>
    <t>MAZANINA Z PROSTÉHO BETONU C20/25</t>
  </si>
  <si>
    <t>M3</t>
  </si>
  <si>
    <t>10*0,2*0,5=1,000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</si>
  <si>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základů.</t>
  </si>
  <si>
    <t>17</t>
  </si>
  <si>
    <t>702412</t>
  </si>
  <si>
    <t>KABELOVÝ PROSTUP DO OBJEKTU PŘES ZÁKLAD ZDĚNÝ SVĚTLÉ ŠÍŘKY PŘES 100 DO 200 MM</t>
  </si>
  <si>
    <t>KUS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</si>
  <si>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</si>
  <si>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97</t>
  </si>
  <si>
    <t>919112</t>
  </si>
  <si>
    <t>ŘEZÁNÍ ASFALTOVÉHO KRYTU VOZOVEK TL DO 100MM</t>
  </si>
  <si>
    <t>M</t>
  </si>
  <si>
    <t>2*5=10,000 [A]</t>
  </si>
  <si>
    <t>položka zahrnuje řezání vozovkové vrstvy v předepsané tloušťce, včetně spotřeby vody</t>
  </si>
  <si>
    <t>98</t>
  </si>
  <si>
    <t>919122</t>
  </si>
  <si>
    <t>ŘEZÁNÍ BETONOVÉHO KRYTU VOZOVEK TL DO 100MM</t>
  </si>
  <si>
    <t>99</t>
  </si>
  <si>
    <t>R61442</t>
  </si>
  <si>
    <t>ÚPRAVY PO PROVEDENÝCH STAVEBNÍCH A ELEKTROINSTAL. PRACÍCH (ZAPRAVENÍ PROSTUPŮ, OTVORŮ A DRÁŽEK VČ. VÝMALBY)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</si>
  <si>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</si>
  <si>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Zemní práce</t>
  </si>
  <si>
    <t>13193</t>
  </si>
  <si>
    <t>HLOUBENÍ JAM ZAPAŽ I NEPAŽ TŘ III</t>
  </si>
  <si>
    <t>1*1*(4+4)=8,000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</si>
  <si>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</si>
  <si>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</t>
  </si>
  <si>
    <t>HLOUBENÍ RÝH ŠÍŘ DO 2M PAŽ I NEPAŽ TŘ. III</t>
  </si>
  <si>
    <t>0,5*1*(1050)=525,000 [A] 
0,5*0,8*(30)=12,000 [B] 
0,5*0,5*(200)=50,000 [C] 
0,5*1,2*(5+15)=12,000 [D] 
0,35*0,8*(75)=21,000 [E] 
a+b+c+d+e=620,000 [F]</t>
  </si>
  <si>
    <t>14173</t>
  </si>
  <si>
    <t>PROTLAČOVÁNÍ POTRUBÍ Z PLAST HMOT DN DO 200MM</t>
  </si>
  <si>
    <t>8+13+14+8=43,000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</si>
  <si>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</si>
  <si>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</si>
  <si>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</si>
  <si>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</si>
  <si>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</si>
  <si>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17481</t>
  </si>
  <si>
    <t>ZÁSYP JAM A RÝH Z NAKUPOVANÝCH MATERIÁLŮ</t>
  </si>
  <si>
    <t>Zřízení kabelového lože</t>
  </si>
  <si>
    <t>0,5*0,2*(740+26)=76,600 [A] 
0,5*0,2*(30)=3,000 [B] 
0,5*0,2*(200)=20,000 [C] 
0,5*0,2*(5+15)=2,000 [D] 
a+b+c+d=101,600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</si>
  <si>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</si>
  <si>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</si>
  <si>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18215</t>
  </si>
  <si>
    <t>ÚPRAVA POVRCHŮ SROVNÁNÍM ÚZEMÍ V TL DO 0,50M</t>
  </si>
  <si>
    <t>2*(1050+30+200+5+15+75)=2 750,000 [A]</t>
  </si>
  <si>
    <t>položka zahrnuje srovnání výškových rozdílů terénu</t>
  </si>
  <si>
    <t>70</t>
  </si>
  <si>
    <t>Všeobecné práce pro silnoproud a slaboproud</t>
  </si>
  <si>
    <t>12</t>
  </si>
  <si>
    <t>701001</t>
  </si>
  <si>
    <t>OZNAČOVACÍ ŠTÍTEK KABELOVÉHO VEDENÍ, SPOJKY NEBO KABELOVÉ SKŘÍNĚ (VČETNĚ OBJÍMKY)</t>
  </si>
  <si>
    <t>1. Položka obsahuje:  
 – pomocné mechanismy  
2. Položka neobsahuje:  
 X  
3. Způsob měření:  
Měří se plocha v metrech čtverečných.</t>
  </si>
  <si>
    <t>13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</si>
  <si>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</si>
  <si>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</si>
  <si>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</si>
  <si>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14</t>
  </si>
  <si>
    <t>702113</t>
  </si>
  <si>
    <t>KABELOVÝ ŽLAB ZEMNÍ VČETNĚ KRYTU SVĚTLÉ ŠÍŘKY PŘES 250 MM</t>
  </si>
  <si>
    <t>30+200=230,000 [A]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</si>
  <si>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</si>
  <si>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15</t>
  </si>
  <si>
    <t>702221</t>
  </si>
  <si>
    <t>KABELOVÁ CHRÁNIČKA ZEMNÍ UV STABILNÍ DN DO 100 MM</t>
  </si>
  <si>
    <t>5+15=20,000 [A]</t>
  </si>
  <si>
    <t>1. Položka obsahuje:  
 – obnovu a výměnu poškozených krytů  
 – pomocné mechanismy  
2. Položka neobsahuje:  
 X  
3. Způsob měření:  
Měří se metr délkový.</t>
  </si>
  <si>
    <t>16</t>
  </si>
  <si>
    <t>702311</t>
  </si>
  <si>
    <t>ZAKRYTÍ KABELŮ VÝSTRAŽNOU FÓLIÍ ŠÍŘKY DO 20 CM</t>
  </si>
  <si>
    <t>1050+5=1 055,000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</si>
  <si>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</si>
  <si>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18</t>
  </si>
  <si>
    <t>702512</t>
  </si>
  <si>
    <t>PRŮRAZ ZDIVEM (PŘÍČKOU) ZDĚNÝM TLOUŠŤKY PŘES 45 DO 60 CM</t>
  </si>
  <si>
    <t>1. Položka obsahuje: 
 – veškerý montážní a pomocný materiál 
 – pomocné mechanismy 
2. Položka neobsahuje: 
 X 
3. Způsob měření: 
Udává se počet kusů kompletní konstrukce nebo práce.</t>
  </si>
  <si>
    <t>19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</si>
  <si>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</si>
  <si>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</si>
  <si>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</si>
  <si>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20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</si>
  <si>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</si>
  <si>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</si>
  <si>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</si>
  <si>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</si>
  <si>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</si>
  <si>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</si>
  <si>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</si>
  <si>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</si>
  <si>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711112</t>
  </si>
  <si>
    <t>IZOLACE BĚŽNÝCH KONSTRUKCÍ PROTI ZEMNÍ VLHKOSTI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</si>
  <si>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</si>
  <si>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74</t>
  </si>
  <si>
    <t>Elektroinstalace - silnoproud</t>
  </si>
  <si>
    <t>23</t>
  </si>
  <si>
    <t>741911</t>
  </si>
  <si>
    <t>UZEMŇOVACÍ VODIČ V ZEMI FEZN DO 120 MM2</t>
  </si>
  <si>
    <t>50+5*5=75,000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</si>
  <si>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</si>
  <si>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</si>
  <si>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741B11</t>
  </si>
  <si>
    <t>ZEMNÍCÍ TYČ FEZN DÉLKY DO 2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</si>
  <si>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</si>
  <si>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25</t>
  </si>
  <si>
    <t>742F12</t>
  </si>
  <si>
    <t>KABEL NN NEBO VODIČ JEDNOŽÍLOVÝ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</si>
  <si>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</si>
  <si>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26</t>
  </si>
  <si>
    <t>742G11</t>
  </si>
  <si>
    <t>KABEL NN DVOU- A TŘÍŽÍLOVÝ CU S PLASTOVOU IZOLACÍ DO 2,5 MM2</t>
  </si>
  <si>
    <t>27</t>
  </si>
  <si>
    <t>742H12</t>
  </si>
  <si>
    <t>KABEL NN ČTYŘ- A PĚTIŽÍLOVÝ CU S PLASTOVOU IZOLACÍ OD 4 DO 16 MM2</t>
  </si>
  <si>
    <t>10+20+40+35+25=130,000 [A]</t>
  </si>
  <si>
    <t>28</t>
  </si>
  <si>
    <t>742K12</t>
  </si>
  <si>
    <t>UKONČENÍ JEDNOŽÍLOVÉHO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</si>
  <si>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</si>
  <si>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29</t>
  </si>
  <si>
    <t>742L11</t>
  </si>
  <si>
    <t>UKONČENÍ DVOU AŽ PĚTIŽÍLOVÉHO KABELU V ROZVADĚČI NEBO NA PŘÍSTROJI DO 2,5 MM2</t>
  </si>
  <si>
    <t>30</t>
  </si>
  <si>
    <t>742L12</t>
  </si>
  <si>
    <t>UKONČENÍ DVOU AŽ PĚTIŽÍLOVÉHO KABELU V ROZVADĚČI NEBO NA PŘÍSTROJI OD 4 DO 16 MM2</t>
  </si>
  <si>
    <t>31</t>
  </si>
  <si>
    <t>744231</t>
  </si>
  <si>
    <t>KABELOVÁ SKŘÍŇ VENKOVNÍ SPOLEČNÁ PŘÍSTROJOVÁ PRO PŘEJEZDY</t>
  </si>
  <si>
    <t>1. Položka obsahuje:  
– přípravu podkladu pro osazení vč. upevňovacího materiálu  
– typová plastová pilířová lakovaná dle schválených technických podmínek, prázdná pro montáž výstroje elektro, telefonu a nouzových tlačítek včetně přívodky pro DA a příslušenství, veškerý podružný a pomocný materiál  
– provedení zkoušek, dodání předepsaných zkoušek, revizí a atestů  
2. Položka neobsahuje:  
X  
3. Způsob měření:  
Udává se počet kusů kompletní konstrukce nebo práce.</t>
  </si>
  <si>
    <t>32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</si>
  <si>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</si>
  <si>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</si>
  <si>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</si>
  <si>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</si>
  <si>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75A</t>
  </si>
  <si>
    <t>Zabezpečovací zařízení - kabelové soubory</t>
  </si>
  <si>
    <t>33</t>
  </si>
  <si>
    <t>75A217</t>
  </si>
  <si>
    <t>ZATAŽENÍ A SPOJKOVÁNÍ KABELŮ DO 12 PÁRŮ - MONTÁŽ</t>
  </si>
  <si>
    <t>KMPÁR</t>
  </si>
  <si>
    <t>3*(460+301+455+5+35+20+40)=3 948,000 [A] 
7*(20+40+35+25+590+410)=7 840,000 [B] 
12*(20+40+35+25+10)=1 560,000 [C] 
(a+b+c)/1000=13,348 [D]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</si>
  <si>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</si>
  <si>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PN</t>
  </si>
  <si>
    <t>34</t>
  </si>
  <si>
    <t>75A131</t>
  </si>
  <si>
    <t>KABEL METALICKÝ DVOUPLÁŠŤOVÝ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</si>
  <si>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</si>
  <si>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35</t>
  </si>
  <si>
    <t>75A227</t>
  </si>
  <si>
    <t>ZATAŽENÍ A SPOJKOVÁNÍ KABELŮ PŘES 12 PÁRŮ - MONTÁŽ</t>
  </si>
  <si>
    <t>16*(190)=3 040,000 [A] 
30*(190)=5 700,000 [B] 
(a+b)/1000=8,740 [C]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</si>
  <si>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</si>
  <si>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36</t>
  </si>
  <si>
    <t>75A141</t>
  </si>
  <si>
    <t>KABEL METALICKÝ DVOUPLÁŠŤOVÝ PŘES 12 PÁRŮ - DODÁVKA</t>
  </si>
  <si>
    <t>1. Položka obsahuje:  
– dodání kabelů podle typu od výrobců včetně mimostaveništní dopravy  
2. Položka neobsahuje:  
X  
3. Způsob měření:  
Měří se n-násobky páru vodičů na kilometr.</t>
  </si>
  <si>
    <t>37</t>
  </si>
  <si>
    <t>75A311</t>
  </si>
  <si>
    <t>KABELOVÁ FORMA (UKONČENÍ KABELŮ) PRO KABELY ZABEZPEČOVACÍ DO 12 PÁRŮ</t>
  </si>
  <si>
    <t>2*18=36,000 [A]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</si>
  <si>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</si>
  <si>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38</t>
  </si>
  <si>
    <t>75A312</t>
  </si>
  <si>
    <t>KABELOVÁ FORMA (UKONČENÍ KABELŮ) PRO KABELY ZABEZPEČOVACÍ PŘES 12 PÁRŮ</t>
  </si>
  <si>
    <t>2*2=4,000 [A]</t>
  </si>
  <si>
    <t>1. Položka obsahuje:  
– odstranění pláště kabelu, odstranění izolace z konců žil na svorkovnici, zhotovení vodní zábrany, zformování a konečná úprava kabelu  
– kontrolní a závěrečné měření na kabelu pro rozvod signalizace, zapojení po měření, montáž příchytky a štítku  
2. Položka neobsahuje:  
X  
3. Způsob měření:  
Udává se počet kusů kompletní konstrukce nebo práce.</t>
  </si>
  <si>
    <t>39</t>
  </si>
  <si>
    <t>75A410</t>
  </si>
  <si>
    <t>OZNAČENÍ KABELŮ ZNAČKOVACÍ KABELOVOU OBJÍMKOU</t>
  </si>
  <si>
    <t>36+4+2*5=50,000 [A]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</si>
  <si>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</si>
  <si>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75B</t>
  </si>
  <si>
    <t>Železniční zabezpečovací zařízení - vnitřní zařízení</t>
  </si>
  <si>
    <t>40</t>
  </si>
  <si>
    <t>75B117</t>
  </si>
  <si>
    <t>VNITŘNÍ KABELOVÉ ROZVODY DO 20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</si>
  <si>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</si>
  <si>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41</t>
  </si>
  <si>
    <t>75B111</t>
  </si>
  <si>
    <t>VNITŘNÍ KABELOVÉ ROZVODY DO 20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</si>
  <si>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</si>
  <si>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42</t>
  </si>
  <si>
    <t>75B219</t>
  </si>
  <si>
    <t>JEDNOTNÉ OVLÁDACÍ PRACOVIŠTĚ (JOP), TECHNOLOGIE, NEZÁLOHOVANÉ - ÚPRAVA</t>
  </si>
  <si>
    <t>1. Položka obsahuje: 
 – demontáž a montáž počítačového vybavení kanceláře 
 – demontáž a montáž výpočetní techniky, včetně propojovacích vedení a monitorů 
 – demontáž a montáž vybavení pro jednotné obslužné pracoviště (JOP)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- demontáž nábytku 
3. Způsob měření: 
Udává se počet kusů kompletní konstrukce nebo práce.</t>
  </si>
  <si>
    <t>43</t>
  </si>
  <si>
    <t>75B339</t>
  </si>
  <si>
    <t>SEKCE OVLÁDACÍHO STOLU, KONTROLNÍ SKŘÍNĚ - ÚPRAVA</t>
  </si>
  <si>
    <t>1. Položka obsahuje:  
– demontáž a montáž sekce ovládacího stolu  včetně dodávky doplňovaného materiálu (max. 50 tlačítek a světelných buněk)  
– demontáž a montáž zařízení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</si>
  <si>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44</t>
  </si>
  <si>
    <t>75B417</t>
  </si>
  <si>
    <t>STOJANOVÁ ŘADA PRO 1 STOJAN - MONTÁŽ</t>
  </si>
  <si>
    <t>1. Položka obsahuje:  
– sestavení stojanové řady pro 1 stojan na místě určení, zapojení  
– montáž dodaného zařízení se všemi pomocnými a doplňujícími pracemi a součástmi, případné použití mechanizmů  
2. Položka neobsahuje:  
X  
3. Způsob měření:  
Udává se počet kusů kompletní konstrukce nebo práce.</t>
  </si>
  <si>
    <t>45</t>
  </si>
  <si>
    <t>75B411</t>
  </si>
  <si>
    <t>STOJANOVÁ ŘADA PRO 1 STOJAN - DODÁVKA</t>
  </si>
  <si>
    <t>1. Položka obsahuje:  
– dodání kompletního vnitřního zařízení podle typu určeného položkou včetně potřebného pomocného materiálu a jeho dopravy na místo určení  
– pořízení příslušné stojanové řady pro 1 stojan včetně pomocného materiálu a její dopravu do místa určení  
2. Položka neobsahuje:  
X  
3. Způsob měření:  
Udává se počet kusů kompletní konstrukce nebo práce.</t>
  </si>
  <si>
    <t>46</t>
  </si>
  <si>
    <t>75B477</t>
  </si>
  <si>
    <t>KABELOVÝ ROŠT VODOROVNÝ - MONTÁŽ</t>
  </si>
  <si>
    <t>1. Položka obsahuje:  
 – sestavení kabelového roštu vodorovného ocelového na místě určení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</si>
  <si>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47</t>
  </si>
  <si>
    <t>75B471</t>
  </si>
  <si>
    <t>KABELOVÝ ROŠT VODOROVNÝ - DODÁVKA</t>
  </si>
  <si>
    <t>1. Položka obsahuje:  
 – dodání kompletního vnitřního zařízení podle typu určeného položkou včetně potřebného pomocného materiálu a jeho dopravy na místo určení  
 – pořízení příslušného roštu vodorovného ocelového včetně pomocného materiálu a jeho dopravu do místa určení  
2. Položka neobsahuje:  
 X  
3. Způsob měření:  
Udává se počet kusů kompletní konstrukce nebo práce.</t>
  </si>
  <si>
    <t>48</t>
  </si>
  <si>
    <t>75B569</t>
  </si>
  <si>
    <t>ÚPRAVA RELÉOVÝCH, NAPÁJECÍCH NEBO KABELOVÝCH STOJANŮ NEBO SKŘÍNÍ</t>
  </si>
  <si>
    <t>1. Položka obsahuje:  
– demontáž a montáž úprav reléových napájecích nebo kabelových stojanů, odpojení  
– demontáž a montáž zařízení se všemi pomocnými a doplňujícími pracemi a součástmi a potřebným materiálem, případné použití mechanizmů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</si>
  <si>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49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</si>
  <si>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</si>
  <si>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</si>
  <si>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</si>
  <si>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50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</si>
  <si>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</si>
  <si>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</si>
  <si>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</si>
  <si>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51</t>
  </si>
  <si>
    <t>75B6G8</t>
  </si>
  <si>
    <t>USMĚRŇOVAČ - DEMONTÁŽ</t>
  </si>
  <si>
    <t>1. Položka obsahuje:  
 – demontáž usměrňovače,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</si>
  <si>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52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</si>
  <si>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</si>
  <si>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</si>
  <si>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</si>
  <si>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53</t>
  </si>
  <si>
    <t>75B6L1</t>
  </si>
  <si>
    <t>BEZÚDRŽBOVÁ BATERIE 24 V/160 AH - DODÁVKA</t>
  </si>
  <si>
    <t>1. Položka obsahuje:  
– dodání kompletní baterie podle typu včetně potřebného pomocného materiálu a jeho dopravy na místo určení  
– pořízení příslušné baterie včetně pomocného materiálu, na dopravu do místa určení  
2. Položka neobsahuje:  
X  
3. Způsob měření:  
Udává se počet kusů kompletní konstrukce nebo práce.</t>
  </si>
  <si>
    <t>54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</si>
  <si>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</si>
  <si>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</si>
  <si>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</si>
  <si>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100</t>
  </si>
  <si>
    <t>R75B272</t>
  </si>
  <si>
    <t>MONTÁŽ VYBAVENÍ DIAGNOSTICKÉHO A PŘENOSOVÉHO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</si>
  <si>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</si>
  <si>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101</t>
  </si>
  <si>
    <t>R75B212</t>
  </si>
  <si>
    <t>DODÁVKA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</si>
  <si>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</si>
  <si>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102</t>
  </si>
  <si>
    <t>R75B598</t>
  </si>
  <si>
    <t>Dvojdílný žebřík o sedmi stupních - DODÁVKA</t>
  </si>
  <si>
    <t>2019_OTSKP</t>
  </si>
  <si>
    <t>1. Položka obsahuje: 
 – dodání kompletního vnitřního zařízení podle typu určeného položkou  
 – pořízení včetně pomocného materiálu a její dopravu do místa určení 
2. Položka neobsahuje: 
 X 
3. Způsob měření: 
Udává se počet kusů kompletní konstrukce nebo práce.</t>
  </si>
  <si>
    <t>103</t>
  </si>
  <si>
    <t>R75B599</t>
  </si>
  <si>
    <t>Skříň na technickou dokumentaci - DODÁVKA</t>
  </si>
  <si>
    <t>75C</t>
  </si>
  <si>
    <t>Železniční zabezpečovací zařízení - venkovní zařízení</t>
  </si>
  <si>
    <t>55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</si>
  <si>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</si>
  <si>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</si>
  <si>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</si>
  <si>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56</t>
  </si>
  <si>
    <t>75C911</t>
  </si>
  <si>
    <t>SNÍMAČ POČÍTAČE NÁPRAV - DODÁVKA</t>
  </si>
  <si>
    <t>1. Položka obsahuje:  
 – kompletní dodávka snímače počítače náprav, potřebného pomocného materiálu a dopravy do staveništního skladu  
 – dodávku snímače počítače náprav a pomocného materiálu, dopravu do staveništního skladu  
2. Položka neobsahuje:  
 X  
3. Způsob měření:  
Udává se počet kusů kompletní konstrukce nebo práce.</t>
  </si>
  <si>
    <t>104</t>
  </si>
  <si>
    <t>R75C898</t>
  </si>
  <si>
    <t>ANULAČNÍ SOUBOR - DEMONTÁŽ</t>
  </si>
  <si>
    <t>1. Položka obsahuje: 
 – demontáž kompletní sady anulačního souboru 
 – naložení vybouraného materiálu na dopravní prostředek 
 – odvoz vybouraného materiálu do skladu nebo na likvidaci 
2. Položka neobsahuje: 
3. Způsob měření: 
Udává se počet sad, které se skládají z předepsaných dílů, jež tvoří požadovaný celek.</t>
  </si>
  <si>
    <t>105</t>
  </si>
  <si>
    <t>R75C8A8</t>
  </si>
  <si>
    <t>VENKOVNÍ VÝSTROJ NEOHRANIČENÉHO KOLEJOVÉHO OBVODU - DEMONTÁŽ</t>
  </si>
  <si>
    <t>1. Položka obsahuje:  
 – demontáž venkovní výstroje neohraničeného kolejového obvodu včetně odpojení kabelových přívodů a lanových propojení  
 – demontáž venkovní výstroje neohraničeného kolejového obvodu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</si>
  <si>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106</t>
  </si>
  <si>
    <t>R75C919</t>
  </si>
  <si>
    <t>SNÍMAČ POČÍTAČE NÁPRAV - zkušební měrka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</si>
  <si>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</si>
  <si>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107</t>
  </si>
  <si>
    <t>R75C93</t>
  </si>
  <si>
    <t>Skříň s počítači náprav - montáž</t>
  </si>
  <si>
    <t>1. Položka obsahuje: 
Montáž skříně s  počítači náprav, zapojení, přezkoušení. Položka obsahuje všechny náklady na montáž skříně s  počítači náprav se všemi pomocnými a doplňujícími pracemi a součástmi, případné použití mechanizmů, včetně dopravy ze skladu k místu montáže, náklady na mzdy. 
2. Položka neobsahuje: 
 X 
3. Způsob měření: 
Udává se počet kusů kompletní konstrukce nebo práce za jeden úsek.</t>
  </si>
  <si>
    <t>108</t>
  </si>
  <si>
    <t>R75C912</t>
  </si>
  <si>
    <t>DODÁVKA SKŘÍNĚ S POČÍTAČI NÁPRAV VYSTROJENÉ (1 ÚSEK/2 BODY)</t>
  </si>
  <si>
    <t>1. Položka obsahuje: 
Dodávka skříně s počítači náprav včetně potřebného pomocného materiálu a  dopravy do staveništního skladu.Položka obsahuje všechny náklady na dodávku skříně s počítači náprav do stavědlové ústředny včetně skříně podle určení a pomocného materiálu, náklady na dopravu do staveništního skladu. 
2. Položka neobsahuje: 
 X 
3. Způsob měření: 
Udává se počet kusů kompletní konstrukce nebo práce.</t>
  </si>
  <si>
    <t>75D</t>
  </si>
  <si>
    <t>Železniční zabezpečovací zařízení - PZZ a ostatní traťové prvky</t>
  </si>
  <si>
    <t>57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</si>
  <si>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</si>
  <si>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</si>
  <si>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</si>
  <si>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58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</si>
  <si>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</si>
  <si>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</si>
  <si>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</si>
  <si>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59</t>
  </si>
  <si>
    <t>75D118</t>
  </si>
  <si>
    <t>SKŘÍŇ LOGIKY RELÉOVÉHO PŘEJEZDOVÉHO ZABEZPEČOVACÍHO ZAŘÍZENÍ - DEMONTÁŽ</t>
  </si>
  <si>
    <t>1. Položka obsahuje:  
 – demontáž skříně logiky reléového přejezdového zabezpečovacího zařízení včetně odpojení od kabelových rozvodů  
 – demontáž skříně logiky reléového přejezdového zabezpečovacího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</si>
  <si>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60</t>
  </si>
  <si>
    <t>75D157</t>
  </si>
  <si>
    <t>KABELOVÝ OBJEKT - MONTÁŽ</t>
  </si>
  <si>
    <t>1. Položka obsahuje:  
– určení místa umístění, montáž kabelového objektu venkovního dle typu dané položkou  
– montáž kabelového objektu se všemi pomocnými a doplňujícími pracemi a součástmi, případné použití mechanizmů, včetně dopravy ze skladu k místu montáže  
– zapojení kabelových forem (včetně měření a zapojení po měření)  
2. Položka neobsahuje:  
X  
3. Způsob měření:  
Udává se počet kusů kompletní konstrukce nebo práce.</t>
  </si>
  <si>
    <t>61</t>
  </si>
  <si>
    <t>75D151</t>
  </si>
  <si>
    <t>KABELOVÝ OBJEKT - DODÁVKA</t>
  </si>
  <si>
    <t>1. Položka obsahuje:  
– dodávka kabelového objektu venkovního, potřebného pomocného materiálu a dopravy do staveništního skladu  
– dodávku kabelového objektu včetně pomocného materiálu, dopravu do staveništního  
skladu  
2. Položka neobsahuje:  
X  
3. Způsob měření:  
Udává se počet kusů kompletní konstrukce nebo práce.</t>
  </si>
  <si>
    <t>62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</si>
  <si>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</si>
  <si>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</si>
  <si>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</si>
  <si>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63</t>
  </si>
  <si>
    <t>R75D161</t>
  </si>
  <si>
    <t>RELÉOVÝ DOMEK (DO 9 M2) PREFABRIKOVANÝ, IZOLOVANÝ A VNITŘNÍ KABELIZACÍ - DODÁVKA</t>
  </si>
  <si>
    <t>1. Položka obsahuje: 
 – dodávka reléového domku prefabrikovaného, izolovaného a vnitřní kabelizací, doprava do staveništního skladu 
 – dodávku reléového domku prefabrikovaného, izolovaného a vnitřní kabelizací včetně pomocného materiálu, dopravu do staveništního skladu 
2. Položka neobsahuje: 
 X 
3. Způsob měření: 
Udává se počet kusů kompletní konstrukce nebo práce.</t>
  </si>
  <si>
    <t>64</t>
  </si>
  <si>
    <t>75D168</t>
  </si>
  <si>
    <t>RELÉOVÝ DOMEK (DO 9 M2) PREFABRIKOVANÝ - DEMONTÁŽ</t>
  </si>
  <si>
    <t>1. Položka obsahuje:  
– demontáž reléového domku prefabrikovaného, izolovaného, s klimatizací a vnitřní kabelizací včetně odpojení od kabelových rozvodů  
– demontáž reléového domku prefabrikovaného, izolovaného, s klimatizací a vnitřní kabelizací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</si>
  <si>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65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</si>
  <si>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</si>
  <si>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</si>
  <si>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</si>
  <si>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66</t>
  </si>
  <si>
    <t>75D211</t>
  </si>
  <si>
    <t>VÝSTRAŽNÍK SE ZÁVOROU, 1 SKŘÍŇ - DODÁVKA</t>
  </si>
  <si>
    <t>v LED provedení, s břevnovými svítilnami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</si>
  <si>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</si>
  <si>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67</t>
  </si>
  <si>
    <t>75D228</t>
  </si>
  <si>
    <t>VÝSTRAŽNÍK BEZ ZÁVORY, 1 SKŘÍŇ - DEMONTÁŽ</t>
  </si>
  <si>
    <t>1. Položka obsahuje:  
– demontáž betonového základu, zasypání jámy po základu, demontáž výstražníku bez závory 1 skříň včetně odpojení kabelových přívodů  
– demontáž výstražníku bez závory 1 skříň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počet kusů kompletní konstrukce nebo práce.</t>
  </si>
  <si>
    <t>68</t>
  </si>
  <si>
    <t>75D277</t>
  </si>
  <si>
    <t>ZAŘÍZENÍ (PZZ) PRO NEVIDOMÉ - MONTÁŽ</t>
  </si>
  <si>
    <t>1. Položka obsahuje: 
 – montáž zařízení (PZZ) pro nevidomé, připojení na kabelové rozvody 
 – montáž zařízení (PZZ) pro nevidomé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</si>
  <si>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69</t>
  </si>
  <si>
    <t>75D271</t>
  </si>
  <si>
    <t>ZAŘÍZENÍ (PZZ) PRO NEVIDOMÉ - DODÁVKA</t>
  </si>
  <si>
    <t>1. Položka obsahuje: 
 – dodávka zařízení (PZZ) pro nevidomé podle jeho typu a potřebného pomocného materiálu a dopravy do staveništního skladu 
 – dodávku zařízení (PZZ) pro nevidomé včetně pomocného materiálu, dopravu do místa určení 
2. Položka neobsahuje: 
 X 
3. Způsob měření: 
Udává se počet kusů kompletní konstrukce nebo práce.</t>
  </si>
  <si>
    <t>109</t>
  </si>
  <si>
    <t>R75D147</t>
  </si>
  <si>
    <t>SKŘÍŇ MÍSTNÍHO OVLÁDÁNÍ - MONTÁŽ</t>
  </si>
  <si>
    <t>1. Položka obsahuje: 
 – určení místa umístění, montáž skříně venkovní dle typu dané položkou 
 – montáž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</si>
  <si>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110</t>
  </si>
  <si>
    <t>R75D141</t>
  </si>
  <si>
    <t>SKŘÍŇ MÍSTNÍHO OVLÁDÁNÍ - DODÁVKA</t>
  </si>
  <si>
    <t>1. Položka obsahuje: 
 – dodávka skříně venkovní, potřebného pomocného materiálu a dopravy do staveništního skladu 
 – dodávku skříně včetně pomocného materiálu, dopravu do staveništního skladu 
2. Položka neobsahuje: 
 X 
3. Způsob měření: 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</si>
  <si>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</si>
  <si>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</si>
  <si>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</si>
  <si>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</si>
  <si>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</si>
  <si>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71</t>
  </si>
  <si>
    <t>75E127</t>
  </si>
  <si>
    <t>CELKOVÁ PROHLÍDKA ZAŘÍZENÍ A VYHOTOVENÍ REVIZNÍ ZPRÁVY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</si>
  <si>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</si>
  <si>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72</t>
  </si>
  <si>
    <t>75E157</t>
  </si>
  <si>
    <t>PŘEZKOUŠENÍ A REGULACE NÁVĚSTIDEL</t>
  </si>
  <si>
    <t>1. Položka obsahuje:  
– přezkoušení správné činnosti relé, přezkoušení všech návěstních znaků  
– přeměření a regulace napětí na žárovkách  
– případné odstranění zaclonění žárovek  
– kompletní přezkoušení a regulaci  
2. Položka neobsahuje:  
X  
3. Způsob měření:  
Udává se počet kusů kompletní konstrukce nebo práce.</t>
  </si>
  <si>
    <t>73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</si>
  <si>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</si>
  <si>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</si>
  <si>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</si>
  <si>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</si>
  <si>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</si>
  <si>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</si>
  <si>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75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</si>
  <si>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</si>
  <si>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</si>
  <si>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</si>
  <si>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75I</t>
  </si>
  <si>
    <t>Úložná vedení</t>
  </si>
  <si>
    <t>76</t>
  </si>
  <si>
    <t>75I22X</t>
  </si>
  <si>
    <t>KABEL ZEMNÍ DVOUPLÁŠŤOVÝ BEZ PANCÍŘE PRŮMĚRU ŽÍLY 0,8 MM - MONTÁŽ</t>
  </si>
  <si>
    <t>10+10+10+1300+80=1 410,000 [A]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</si>
  <si>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</si>
  <si>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77</t>
  </si>
  <si>
    <t>75I221</t>
  </si>
  <si>
    <t>KABEL ZEMNÍ DVOUPLÁŠŤOVÝ BEZ PANCÍŘE PRŮMĚRU ŽÍLY 0,8 MM DO 5XN</t>
  </si>
  <si>
    <t>KMČTYŘKA</t>
  </si>
  <si>
    <t>5*(10+10+10)/1000=0,150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</si>
  <si>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</si>
  <si>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78</t>
  </si>
  <si>
    <t>75I222</t>
  </si>
  <si>
    <t>KABEL ZEMNÍ DVOUPLÁŠŤOVÝ BEZ PANCÍŘE PRŮMĚRU ŽÍLY 0,8 MM DO 25XN</t>
  </si>
  <si>
    <t>15*(10+10+1300+80)=21 000,000 [A] 
a/1000=21,000 [B]</t>
  </si>
  <si>
    <t>79</t>
  </si>
  <si>
    <t>75I91X</t>
  </si>
  <si>
    <t>OPTOTRUBKA HDPE - MONTÁŽ</t>
  </si>
  <si>
    <t>3*1300+2*20+2*40=4 020,000 [A]</t>
  </si>
  <si>
    <t>80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</si>
  <si>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</si>
  <si>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</si>
  <si>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</si>
  <si>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81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</si>
  <si>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</si>
  <si>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</si>
  <si>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</si>
  <si>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</si>
  <si>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82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</si>
  <si>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</si>
  <si>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</si>
  <si>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</si>
  <si>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83</t>
  </si>
  <si>
    <t>75ID2X</t>
  </si>
  <si>
    <t>PLASTOVÁ ZEMNÍ KOMORA PRO ULOŽENÍ SPOJKY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</si>
  <si>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</si>
  <si>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84</t>
  </si>
  <si>
    <t>75ID21</t>
  </si>
  <si>
    <t>PLASTOVÁ ZEMNÍ KOMORA PRO ULOŽENÍ SPOJKY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</si>
  <si>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</si>
  <si>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85</t>
  </si>
  <si>
    <t>75IE11</t>
  </si>
  <si>
    <t>SKŘÍŇ ROZVODNÁ DO 20 PÁRŮ</t>
  </si>
  <si>
    <t>součást SPP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</si>
  <si>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</si>
  <si>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86</t>
  </si>
  <si>
    <t>75IECX</t>
  </si>
  <si>
    <t>VENKOVNÍ TELEFONNÍ OBJEKT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</si>
  <si>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</si>
  <si>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87</t>
  </si>
  <si>
    <t>75IEC3</t>
  </si>
  <si>
    <t>VENKOVNÍ TELEFONNÍ OBJEKT NA OBJEKTU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</si>
  <si>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</si>
  <si>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88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</si>
  <si>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</si>
  <si>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</si>
  <si>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</si>
  <si>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89</t>
  </si>
  <si>
    <t>75IF2X</t>
  </si>
  <si>
    <t>ROZPOJOVACÍ SVORKOVNICE 2/10, 2/8 - MONTÁŽ</t>
  </si>
  <si>
    <t>90</t>
  </si>
  <si>
    <t>75IF21</t>
  </si>
  <si>
    <t>ROZPOJOVACÍ SVORKOVNICE 2/10, 2/8</t>
  </si>
  <si>
    <t>91</t>
  </si>
  <si>
    <t>75IH42</t>
  </si>
  <si>
    <t>UKONČENÍ KABELU FORMA KABELOVÁ DÉLKY PŘES 0,5 M DO 25XN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</si>
  <si>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</si>
  <si>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92</t>
  </si>
  <si>
    <t>75II1X</t>
  </si>
  <si>
    <t>SPOJKA PRO CELOPLASTOVÉ KABELY BEZ PANCÍŘE - MONTÁŽ</t>
  </si>
  <si>
    <t>93</t>
  </si>
  <si>
    <t>75II11</t>
  </si>
  <si>
    <t>SPOJKA PRO CELOPLASTOVÉ KABELY BEZ PANCÍŘE DO 100 ŽIL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</si>
  <si>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</si>
  <si>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94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</si>
  <si>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</si>
  <si>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</si>
  <si>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</si>
  <si>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Ostatní práce</t>
  </si>
  <si>
    <t>95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</si>
  <si>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</si>
  <si>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</si>
  <si>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</si>
  <si>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96</t>
  </si>
  <si>
    <t>914161</t>
  </si>
  <si>
    <t>DOPRAVNÍ ZNAČKY ZÁKLADNÍ VELIKOSTI HLINÍKOVÉ FÓLIE TŘ 1 - DODÁVKA A MONTÁŽ</t>
  </si>
  <si>
    <t>položka zahrnuje:  
- dodávku a montáž značek v požadovaném provedení</t>
  </si>
  <si>
    <t>111</t>
  </si>
  <si>
    <t>R914119</t>
  </si>
  <si>
    <t>DOPRAV ZNAČKY - NÁJEMNÉ</t>
  </si>
  <si>
    <t>SADA</t>
  </si>
  <si>
    <t>položka zahrnuje sazbu za pronájem dopravních značek a zařízení, počet jednotek je určen jako součin počtu značek a počtu dní použití</t>
  </si>
  <si>
    <t>112</t>
  </si>
  <si>
    <t>R915111</t>
  </si>
  <si>
    <t>VODOROVNÉ DOPRAVNÍ ZNAČENÍ - DODÁVKA A POKLÁDKA</t>
  </si>
  <si>
    <t>KS</t>
  </si>
  <si>
    <t>položka zahrnuje: 
- dodání a pokládku nátěrového materiálu (měří se pouze natíraná plocha) 
- předznačení a reflexní úpravu</t>
  </si>
  <si>
    <t>PS 11-02-41</t>
  </si>
  <si>
    <t>PZTS RD PZS v km 18,751</t>
  </si>
  <si>
    <t>703511</t>
  </si>
  <si>
    <t>ELEKTROINSTALAČNÍ LIŠTA ŠÍŘKY DO 30 MM</t>
  </si>
  <si>
    <t>1. Položka obsahuje:  
 – přípravu podkladu pro osazení  
2. Položka neobsahuje:  
 X  
3. Způsob měření:  
Měří se metr délkový.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</si>
  <si>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</si>
  <si>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</si>
  <si>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</si>
  <si>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75J</t>
  </si>
  <si>
    <t>Vnitřní rozvody</t>
  </si>
  <si>
    <t>75J31X</t>
  </si>
  <si>
    <t>KABEL SDĚLOVACÍ PRO STRUKTUROVANOU KABELÁŽ UTP - MONTÁŽ</t>
  </si>
  <si>
    <t>50*4/1000=0,200 [A]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</si>
  <si>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</si>
  <si>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75J311</t>
  </si>
  <si>
    <t>KABEL SDĚLOVACÍ PRO STRUKTUROVANOU KABELÁŽ UTP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</si>
  <si>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</si>
  <si>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75O</t>
  </si>
  <si>
    <t>Signalizační zařízení</t>
  </si>
  <si>
    <t>75O1BX</t>
  </si>
  <si>
    <t>EPS (ZPDP), HLÁSIČ - MONTÁŽ</t>
  </si>
  <si>
    <t>75O1B1</t>
  </si>
  <si>
    <t>EPS (ZPDP), HLÁSIČ TLAČÍTKOVÝ - LEHKÉ PROVEDENÍ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</si>
  <si>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</si>
  <si>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</si>
  <si>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</si>
  <si>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</si>
  <si>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75O511</t>
  </si>
  <si>
    <t>EZS, ÚSTŘEDNA DO 48 ZÓN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</si>
  <si>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</si>
  <si>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</si>
  <si>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</si>
  <si>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</si>
  <si>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75O54X</t>
  </si>
  <si>
    <t>EZS, KLÁVESNICE - MONTÁŽ</t>
  </si>
  <si>
    <t>75O543</t>
  </si>
  <si>
    <t>EZS, KLÁVESNICE - LCD DISPLEJ S VESTAVĚNOU BEZKONTAKTNÍ ČTEČKOU KARET</t>
  </si>
  <si>
    <t>75O57X</t>
  </si>
  <si>
    <t>EZS, MAGNETICKÝ KONTAKT - MONTÁŽ</t>
  </si>
  <si>
    <t>75O574</t>
  </si>
  <si>
    <t>EZS, MAGNETICKÝ KONTAKT HLINÍKOVÝ - TĚŽKÉ PROVEDENÍ</t>
  </si>
  <si>
    <t>75O59X</t>
  </si>
  <si>
    <t>EZS, PROSTOROVÝ DETEKTOR - MONTÁŽ</t>
  </si>
  <si>
    <t>75O594</t>
  </si>
  <si>
    <t>EZS, PROSTOROVÝ DETEKTOR DUÁLNÍ PRO VYSOKÁ RIZIKA, ANTIMASKING</t>
  </si>
  <si>
    <t>75O5BX</t>
  </si>
  <si>
    <t>EZS, HLÁSIČ KOUŘE - MONTÁŽ</t>
  </si>
  <si>
    <t>75O5B1</t>
  </si>
  <si>
    <t>EZS, HLÁSIČ KOUŘE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</si>
  <si>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</si>
  <si>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</si>
  <si>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</si>
  <si>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</si>
  <si>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</si>
  <si>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</si>
  <si>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</si>
  <si>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75O5O5</t>
  </si>
  <si>
    <t>EZS, REVIZE ÚSTŘEDNY EZS</t>
  </si>
  <si>
    <t>PS 11-02-91</t>
  </si>
  <si>
    <t>Kamerový systém</t>
  </si>
  <si>
    <t>13293A</t>
  </si>
  <si>
    <t>HLOUBENÍ RÝH ŠÍŘ DO 2M PAŽ I NEPAŽ TŘ. III - BEZ DOPRAVY</t>
  </si>
  <si>
    <t>0,35*0,8*(15+20)=9,800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</si>
  <si>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</si>
  <si>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</si>
  <si>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</si>
  <si>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</si>
  <si>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40+40=80,000 [A]</t>
  </si>
  <si>
    <t>SO 11-10-01</t>
  </si>
  <si>
    <t>Železniční svršek v km 18,751</t>
  </si>
  <si>
    <t>Kolejová lože</t>
  </si>
  <si>
    <t>015150_R</t>
  </si>
  <si>
    <t>POPLATKY ZA LIKVIDACŮ ODPADŮ NEKONTAMINOVANÝCH - 17 05 08  ŠTĚRK Z KOLEJIŠTĚ (ODPAD PO RECYKLACI) - včetně dopravy</t>
  </si>
  <si>
    <t>T</t>
  </si>
  <si>
    <t>OTSKP-SPK+ŽS 2019</t>
  </si>
  <si>
    <t>1: (1,668*25+1,3*0,45*14,5*2+2,5*10,5*0,1)*2,1</t>
  </si>
  <si>
    <t>2520</t>
  </si>
  <si>
    <t>ZKOUŠENÍ MATERIÁLŮ NEZÁVISLOU ZKUŠEBNOU</t>
  </si>
  <si>
    <t>512550</t>
  </si>
  <si>
    <t>KOLEJOVÉ LOŽE - ZŘÍZENÍ Z KAMENIVA HRUBÉHO DRCENÉHO (ŠTĚRK)</t>
  </si>
  <si>
    <t>1: 2,126*20+2,140*5+1,3*(0,67+0,43)*14,5+(0,25+0,02)*10,5</t>
  </si>
  <si>
    <t>513550</t>
  </si>
  <si>
    <t>KOLEJOVÉ LOŽE - DOPLNĚNÍ Z KAMENIVA HRUBÉHO DRCENÉHO (ŠTĚRK)</t>
  </si>
  <si>
    <t>1: 0,03*(3,4+0,45*1,25*2)*100</t>
  </si>
  <si>
    <t>965010</t>
  </si>
  <si>
    <t>ODSTRANĚNÍ KOLEJOVÉHO LOŽE A DRÁŽNÍCH STEZEK</t>
  </si>
  <si>
    <t>1: 1,668*25 
2: 1,3*0,45*14,5*2+2,5*10,5*0,1</t>
  </si>
  <si>
    <t>Kolej</t>
  </si>
  <si>
    <t>015250_R</t>
  </si>
  <si>
    <t>POPLATKY ZA LIKVIDACŮ ODPADŮ NEKONTAMINOVANÝCH - 17 02 03  POLYETYLÉNOVÉ  PODLOŽKY (ŽEL. SVRŠEK) - včetně dopravy</t>
  </si>
  <si>
    <t>1: 25*1,52*2*0,09/1000</t>
  </si>
  <si>
    <t>015260_R</t>
  </si>
  <si>
    <t>POPLATKY ZA LIKVIDACŮ ODPADŮ NEKONTAMINOVANÝCH - 07 02 99  PRYŽOVÉ PODLOŽKY (ŽEL. SVRŠEK) - včetně dopravy</t>
  </si>
  <si>
    <t>1: 25*1,52*2*0,163/1000</t>
  </si>
  <si>
    <t>015520_R</t>
  </si>
  <si>
    <t>POPLATKY ZA LIKVIDACŮ ODPADŮ NEBEZPEČNÝCH - 17 02 04*  ŽELEZNIČNÍ PRAŽCE DŘEVĚNÉ - včetně dopravy</t>
  </si>
  <si>
    <t>1: 25*1,52*0,08</t>
  </si>
  <si>
    <t>2710</t>
  </si>
  <si>
    <t>POMOC PRÁCE ZŘÍZ NEBO ZAJIŠŤ OBJÍŽĎKY A PŘÍSTUP CESTY</t>
  </si>
  <si>
    <t>528131</t>
  </si>
  <si>
    <t>KOLEJ 49 E1, ROZD. "C", BEZSTYKOVÁ, PR. BET. PODKLADNICOVÝ, UP. TUHÉ - i kolej stykovaná</t>
  </si>
  <si>
    <t>528331</t>
  </si>
  <si>
    <t>KOLEJ 49 E1, ROZD. "U", BEZSTYKOVÁ, PR. BET. PODKLADNICOVÝ, UP. TUHÉ - i kolej stykovaná</t>
  </si>
  <si>
    <t>542111</t>
  </si>
  <si>
    <t>SMĚROVÉ A VÝŠKOVÉ VYROVNÁNÍ KOLEJE NA PRAŽCÍCH DŘEVĚNÝCH DO 0,05 M</t>
  </si>
  <si>
    <t>542121</t>
  </si>
  <si>
    <t>SMĚROVÉ A VÝŠKOVÉ VYROVNÁNÍ KOLEJE NA PRAŽCÍCH BETONOVÝCH DO 0,05 M</t>
  </si>
  <si>
    <t>543331</t>
  </si>
  <si>
    <t>VÝMĚNA KOLEJNICE 49 E1 JEDNOTLIVĚ</t>
  </si>
  <si>
    <t>543440</t>
  </si>
  <si>
    <t>VÝMĚNA OCELOVÝCH A PLASTOVÝCH SPOJEK</t>
  </si>
  <si>
    <t>PÁR</t>
  </si>
  <si>
    <t>545121</t>
  </si>
  <si>
    <t>SVAR KOLEJNIC (STEJNÉHO TVARU) 49 E1, T JEDNOTLIVĚ</t>
  </si>
  <si>
    <t>549510</t>
  </si>
  <si>
    <t>ŘEZÁNÍ KOLEJNIC BEZ OHLEDU NA TVAR</t>
  </si>
  <si>
    <t>921930</t>
  </si>
  <si>
    <t>ANTIKOROZNÍ PROVEDENÍ UPEVŇOVADEL A JINÉHO DROBNÉHO KOLEJIVA</t>
  </si>
  <si>
    <t>965123</t>
  </si>
  <si>
    <t>DEMONTÁŽ KOLEJE NA DŘEVĚNÝCH PRAŽCÍCH DO KOLEJOVÝCH POLÍ S ODVOZEM NA MONTÁŽNÍ ZÁKLADNU S NÁSLEDNÝM - ROZEBRÁNÍM</t>
  </si>
  <si>
    <t>965126</t>
  </si>
  <si>
    <t>DEMONTÁŽ KOLEJE NA DŘEVĚNÝCH PRAŽCÍCH - ODVOZ ROZEBRANÝCH SOUČÁSTÍ (Z MÍSTA DEMONTÁŽE NEBO Z - MONTÁŽNÍ ZÁKLADNY) K LIKVIDACI - pouze kovové součásti</t>
  </si>
  <si>
    <t>TKM</t>
  </si>
  <si>
    <t>1: 25*2*0,04939*20+25*1,52*2*(8,52+4*0,47+6*0,09+2*0,63+2*0,544)/1000*20+10*2*0,04939*20+4*2*0,04939*20</t>
  </si>
  <si>
    <t>Ostatní úpravy železničního svršku</t>
  </si>
  <si>
    <t>POMOC PRÁCE ZŘÍZ NEBO ZAJIŠŤ OBJÍŽĎKY A PŘÍSTUP CESTY - při následném podbití</t>
  </si>
  <si>
    <t>542311</t>
  </si>
  <si>
    <t>NÁSLEDNÁ ÚPRAVA SMĚROVÉHO A VÝŠKOVÉHO USPOŘÁDÁNÍ KOLEJE - PRAŽCE DŘEVĚNÉ NEBO OCELOVÉ</t>
  </si>
  <si>
    <t>542312</t>
  </si>
  <si>
    <t>NÁSLEDNÁ ÚPRAVA SMĚROVÉHO A VÝŠKOVÉHO USPOŘÁDÁNÍ KOLEJE - PRAŽCE BETONOVÉ</t>
  </si>
  <si>
    <t>549111</t>
  </si>
  <si>
    <t>BROUŠENÍ KOLEJE A VÝHYBEK</t>
  </si>
  <si>
    <t>56932</t>
  </si>
  <si>
    <t>ZPEVNĚNÍ KRAJNIC ZE ŠTĚRKODRTI TL. DO 100MM</t>
  </si>
  <si>
    <t>1: 1,3*(6.5+3+7+8.2)</t>
  </si>
  <si>
    <t>921940</t>
  </si>
  <si>
    <t>MONTÁŽ PŘEJEZDU NEBO PŘECHODU Z JAKÝCHKOLIV VYZÍSKANÝCH NEBO REGENEROVANÝCH DÍLCŮ - při následném podbití</t>
  </si>
  <si>
    <t>1: 12,6*3,59</t>
  </si>
  <si>
    <t>965311</t>
  </si>
  <si>
    <t>ROZEBRÁNÍ PŘEJEZDU, PŘECHODU Z DÍLCŮ - při následném podbití</t>
  </si>
  <si>
    <t>SO 11-11-01</t>
  </si>
  <si>
    <t>Železniční spodek v km 18,751</t>
  </si>
  <si>
    <t>015111_R</t>
  </si>
  <si>
    <t>POPLATKY ZA LIKVIDACŮ ODPADŮ NEKONTAMINOVANÝCH - 17 05 04  VYTĚŽENÉ ZEMINY A HORNINY -  I. TŘÍDA - TĚŽITELNOSTI - včetně dopravy, zemina</t>
  </si>
  <si>
    <t>1: (1,7*1*1)*2,1+(2,2*1,2*1,2)*2,1 
2: (2,9+2,5)*25*0,3*2,1 
3: (2,9+2,5)*25*0,2*2,1 
4: (0,05+0,05+5,4*0,05)/2*5,4*25*2,1</t>
  </si>
  <si>
    <t>015140_R</t>
  </si>
  <si>
    <t>POPLATKY ZA LIKVIDACŮ ODPADŮ NEKONTAMINOVANÝCH - 17 01 01  BETON Z DEMOLIC OBJEKTŮ, ZÁKLADŮ TV - včetně dopravy</t>
  </si>
  <si>
    <t>1: 12*4*0,1*2,2</t>
  </si>
  <si>
    <t>11336A</t>
  </si>
  <si>
    <t>ODSTRANĚNÍ PODKLADU ZPEVNĚNÝCH PLOCH ZE SILNIČNÍCH DÍLCŮ (PANELŮ) - BEZ DOPRAVY - panely z pražcového podloží</t>
  </si>
  <si>
    <t>1: 12*4*0,1</t>
  </si>
  <si>
    <t>12373</t>
  </si>
  <si>
    <t>ODKOP PRO SPOD STAVBU SILNIC A ŽELEZNIC TŘ. I</t>
  </si>
  <si>
    <t>1: (2,9+2,5)*25*0,3 
2: (2,9+2,5)*25*0,2 
3: (0,05+0,05+5,4*0,05)/2*5,4*25</t>
  </si>
  <si>
    <t>13373</t>
  </si>
  <si>
    <t>HLOUBENÍ ŠACHET ZAPAŽ I NEPAŽ TŘ. I</t>
  </si>
  <si>
    <t>1: (1,7*1*1)+(2,2*1,2*1,2)</t>
  </si>
  <si>
    <t>Podkladní vrstvy komunikací, letišť a ploch</t>
  </si>
  <si>
    <t>18110</t>
  </si>
  <si>
    <t>ÚPRAVA PLÁNĚ SE ZHUTNĚNÍM V HORNINĚ TŘ. I</t>
  </si>
  <si>
    <t>1: (2.4+2.5)*25</t>
  </si>
  <si>
    <t>501101</t>
  </si>
  <si>
    <t>ZŘÍZENÍ KONSTRUKČNÍ VRSTVY TĚLESA ŽELEZNIČNÍHO SPODKU ZE ŠTĚRKODRTI NOVÉ - ŠD 0/32</t>
  </si>
  <si>
    <t>1: (2,5+2,4)*25*0,2</t>
  </si>
  <si>
    <t>501201</t>
  </si>
  <si>
    <t>ZŘÍZENÍ KONSTRUKČNÍ VRSTVY TĚLESA ŽELEZNIČNÍHO SPODKU Z DRCENÉHO KAMENIVA NOVÉ - Kamenivo 0/63</t>
  </si>
  <si>
    <t>1: (2,5+2,4)*25*0,3</t>
  </si>
  <si>
    <t>502941</t>
  </si>
  <si>
    <t>ZŘÍZENÍ KONSTRUKČNÍ VRSTVY TĚLESA ŽELEZNIČNÍHO SPODKU Z GEOTEXTILIE</t>
  </si>
  <si>
    <t>1: (2.4+2.5+0.5)*25</t>
  </si>
  <si>
    <t>502942</t>
  </si>
  <si>
    <t>ZŘÍZENÍ KONSTRUKČNÍ VRSTVY TĚLESA ŽELEZNIČNÍHO SPODKU Z GEOMŘÍŽKY</t>
  </si>
  <si>
    <t>Trubní vedení</t>
  </si>
  <si>
    <t>17581</t>
  </si>
  <si>
    <t>OBSYP POTRUBÍ A OBJEKTŮ Z NAKUPOVANÝCH MATERIÁLŮ</t>
  </si>
  <si>
    <t>1: (0,2*1*1)+(1.5*1*1-pi*0,22*0,22*1,5)+(0,2*1,2*1,2)+(2,0*1,2*1,2-pi*0,45*0,45*1.8)</t>
  </si>
  <si>
    <t>21197</t>
  </si>
  <si>
    <t>OPLÁŠTĚNÍ ODVODŇOVACÍCH ŽEBER Z GEOTEXTILIE</t>
  </si>
  <si>
    <t>1: 20.5*(1.5+0.5+0.3)+4.5*(1,8+0,5+1,8)</t>
  </si>
  <si>
    <t>21263</t>
  </si>
  <si>
    <t>TRATIVODY KOMPLET Z TRUB Z PLAST HMOT DN DO 150MM</t>
  </si>
  <si>
    <t>1: 20.5+4.5</t>
  </si>
  <si>
    <t>891633</t>
  </si>
  <si>
    <t>KLAPKY DN DO 150MM - zpětná klapka</t>
  </si>
  <si>
    <t>894846</t>
  </si>
  <si>
    <t>ŠACHTY KANALIZAČNÍ PLASTOVÉ D 400MM</t>
  </si>
  <si>
    <t>89486</t>
  </si>
  <si>
    <t>ŠACHTY KANALIZAČNÍ PLASTOVÉ D 800MM - s kalovým prostorem 0,3m</t>
  </si>
  <si>
    <t>89536</t>
  </si>
  <si>
    <t>DRENÁŽNÍ VÝUSŤ Z PROST BETONU</t>
  </si>
  <si>
    <t>899523</t>
  </si>
  <si>
    <t>OBETONOVÁNÍ POTRUBÍ Z PROSTÉHO BETONU DO C16/20</t>
  </si>
  <si>
    <t>1: 0,5*0,1*12,5+(0,5*0,1-(3,14*0,075*0,075)/2)*12,5</t>
  </si>
  <si>
    <t>SO 11-13-01</t>
  </si>
  <si>
    <t>Přejezdová konstrukce v km 18,751</t>
  </si>
  <si>
    <t>Kryty pozemních komunikací letišť a ploch z kameniva nebo živičné</t>
  </si>
  <si>
    <t>POPLATKY ZA LIKVIDACŮ ODPADŮ NEKONTAMINOVANÝCH - 17 05 04  VYTĚŽENÉ ZEMINY A HORNINY -  I. TŘÍDA - TĚŽITELNOSTI - včetně dopravy</t>
  </si>
  <si>
    <t>1: ((0,08+0,31)*13+12,5*0,7*0,39)*2,1 
2: -(30+2)*0,1*2,1</t>
  </si>
  <si>
    <t>015130_R</t>
  </si>
  <si>
    <t>POPLATKY ZA LIKVIDACŮ ODPADŮ NEKONTAMINOVANÝCH - 17 03 02  VYBOURANÝ ASFALTOVÝ BETON BEZ DEHTU - včetně dopravy</t>
  </si>
  <si>
    <t>2: (9,4*1,25+11*1,25)*0,10*2,2 
3: 0,18*(10*2,5)*2,2</t>
  </si>
  <si>
    <t>015330_R</t>
  </si>
  <si>
    <t>POPLATKY ZA LIKVIDACŮ ODPADŮ NEKONTAMINOVANÝCH - 17 05 04  KAMENNÁ SUŤ</t>
  </si>
  <si>
    <t>1: (9,4*1,25+11*1,25)*0,35*2.1</t>
  </si>
  <si>
    <t>POPLATKY ZA LIKVIDACŮ ODPADŮ NEBEZPEČNÝCH - 17 02 04*  ŽELEZNIČNÍ PRAŽCE DŘEVĚNÉ - ohraničení živičného přejezdu</t>
  </si>
  <si>
    <t>1: 5*0,08</t>
  </si>
  <si>
    <t>11130</t>
  </si>
  <si>
    <t>SEJMUTÍ DRNU</t>
  </si>
  <si>
    <t>1: 30*3+10*0,7</t>
  </si>
  <si>
    <t>11313</t>
  </si>
  <si>
    <t>ODSTRANĚNÍ KRYTU ZPEVNĚNÝCH PLOCH S ASFALTOVÝM POJIVEM</t>
  </si>
  <si>
    <t>1: (9,4*1,25+11*1,25)*0,10</t>
  </si>
  <si>
    <t>11332</t>
  </si>
  <si>
    <t>ODSTRANĚNÍ PODKLADŮ ZPEVNĚNÝCH PLOCH Z KAMENIVA NESTMELENÉHO</t>
  </si>
  <si>
    <t>1: (9,4*1,25+11*1,25)*0,35</t>
  </si>
  <si>
    <t>1: (0,08+0,31)*13+12,5*0,7*0,39</t>
  </si>
  <si>
    <t>17380</t>
  </si>
  <si>
    <t>ZEMNÍ KRAJNICE A DOSYPÁVKY Z NAKUPOVANÝCH MATERIÁLŮ</t>
  </si>
  <si>
    <t>1: 0,75*0,2/2*(5-3,58)</t>
  </si>
  <si>
    <t>1: 30*2,5+13*0,7</t>
  </si>
  <si>
    <t>18231</t>
  </si>
  <si>
    <t>ROZPROSTŘENÍ ORNICE V ROVINĚ V TL DO 0,10M</t>
  </si>
  <si>
    <t>1: (30+2)*1</t>
  </si>
  <si>
    <t>18242</t>
  </si>
  <si>
    <t>ZALOŽENÍ TRÁVNÍKU HYDROOSEVEM NA ORNICI</t>
  </si>
  <si>
    <t>18247</t>
  </si>
  <si>
    <t>OŠETŘOVÁNÍ TRÁVNÍKU</t>
  </si>
  <si>
    <t>27421</t>
  </si>
  <si>
    <t>PROVIZORNÍ LÁVKY - MONTÁŽ</t>
  </si>
  <si>
    <t>1: 7*2</t>
  </si>
  <si>
    <t>27422</t>
  </si>
  <si>
    <t>PROVIZORNÍ LÁVKY - NÁJEMNÉ</t>
  </si>
  <si>
    <t>KPLMĚSÍC</t>
  </si>
  <si>
    <t>27423</t>
  </si>
  <si>
    <t>PROVIZORNÍ LÁVKY - DEMONTÁŽ</t>
  </si>
  <si>
    <t>45152</t>
  </si>
  <si>
    <t>PODKLADNÍ A VÝPLŇOVÉ VRSTVY Z KAMENIVA DRCENÉHO - ŠD 0/32</t>
  </si>
  <si>
    <t>1: (5-3,58)*12,6*0,15*2 
2: (1,85*30+0,71*2,22+11*0,7)*0,18</t>
  </si>
  <si>
    <t>5.74E+58</t>
  </si>
  <si>
    <t>ASFALTOVÝ BETON PRO PODKLADNÍ VRSTVY ACP 16+, 16S TL. 60MM</t>
  </si>
  <si>
    <t>1: 7,6*2</t>
  </si>
  <si>
    <t>56140</t>
  </si>
  <si>
    <t>KAMENIVO ZPEVNĚNÉ CEMENTEM</t>
  </si>
  <si>
    <t>1: (1,85*30+0,71*2,22+11*0,7)*0,1</t>
  </si>
  <si>
    <t>572113</t>
  </si>
  <si>
    <t>INFILTRAČNÍ POSTŘIK Z EMULZE DO 0,5KG/M2</t>
  </si>
  <si>
    <t>1: 7,4*2</t>
  </si>
  <si>
    <t>572213</t>
  </si>
  <si>
    <t>SPOJOVACÍ POSTŘIK Z EMULZE DO 0,5KG/M2</t>
  </si>
  <si>
    <t>1: 7,4*2*3</t>
  </si>
  <si>
    <t>574A34</t>
  </si>
  <si>
    <t>ASFALTOVÝ BETON PRO OBRUSNÉ VRSTVY ACO 11+, 11S TL. 40MM</t>
  </si>
  <si>
    <t>574C56</t>
  </si>
  <si>
    <t>ASFALTOVÝ BETON PRO LOŽNÍ VRSTVY ACL 16+, 16S TL. 60MM</t>
  </si>
  <si>
    <t>1: 7,5*2</t>
  </si>
  <si>
    <t>582612</t>
  </si>
  <si>
    <t>KRYTY Z BETON DLAŽDIC SE ZÁMKEM ŠEDÝCH TL 80MM DO LOŽE Z KAM</t>
  </si>
  <si>
    <t>1: (1,85*30)+0,71*2,22+11*0,7</t>
  </si>
  <si>
    <t>58261B</t>
  </si>
  <si>
    <t>KRYTY Z BETON DLAŽDIC SE ZÁMKEM BAREV RELIÉF TL 80MM DO LOŽE Z KAM</t>
  </si>
  <si>
    <t>1: 2,22*0,4*2+3,5*0,4</t>
  </si>
  <si>
    <t>91223</t>
  </si>
  <si>
    <t>SMĚROVÉ SLOUPKY BETONOVÉ VČET ODRAZ PÁSKU - betonové patníky</t>
  </si>
  <si>
    <t>917223</t>
  </si>
  <si>
    <t>SILNIČNÍ A CHODNÍKOVÉ OBRUBY Z BETONOVÝCH OBRUBNÍKŮ ŠÍŘ 100MM</t>
  </si>
  <si>
    <t>1: 13+30+2</t>
  </si>
  <si>
    <t>917224</t>
  </si>
  <si>
    <t>SILNIČNÍ A CHODNÍKOVÉ OBRUBY Z BETONOVÝCH OBRUBNÍKŮ ŠÍŘ 150MM</t>
  </si>
  <si>
    <t>1: 1+1</t>
  </si>
  <si>
    <t>921112</t>
  </si>
  <si>
    <t>ŽELEZNIČNÍ PŘEJEZD CELOPRYŽOVÝ NA BETONOVÝCH PRAŽCÍCH</t>
  </si>
  <si>
    <t>1: 12,6*3,58</t>
  </si>
  <si>
    <t>923722</t>
  </si>
  <si>
    <t>TABULE VELIKOSTI 300X300 MM "PRŮCHOD PRO PĚŠÍ ZAKÁZÁN!" (NA OCELOVÉM SLOUPKU) Z UŽITÉHO MATERIÁLU - 2x Průchod pro pěší zakázán + 2xZákaz jízdy na kol</t>
  </si>
  <si>
    <t>923821</t>
  </si>
  <si>
    <t>SLOUPEK DN 60 PRO NÁVĚST</t>
  </si>
  <si>
    <t>931316</t>
  </si>
  <si>
    <t>TĚSNĚNÍ DILATAČ SPAR ASF ZÁLIVKOU PRŮŘ DO 800MM2</t>
  </si>
  <si>
    <t>1: 12,6+12,6</t>
  </si>
  <si>
    <t>965321</t>
  </si>
  <si>
    <t>ROZEBRÁNÍ PŘEJEZDU, PŘECHODU OSTATNÍCH</t>
  </si>
  <si>
    <t>1: 2,5*10,0</t>
  </si>
  <si>
    <t>SO 11-21-01</t>
  </si>
  <si>
    <t>Propustek v km 18,757</t>
  </si>
  <si>
    <t>Všeobecné podmínky:</t>
  </si>
  <si>
    <t>015111R</t>
  </si>
  <si>
    <t>POPLATKY ZA LIKVIDACŮ ODPADŮ NEKONTAMINOVANÝCH - 17 05 04 VYTĚŽENÉ ZEMINY A HORNINY - I. TŘÍDA TĚŽITELNOSTI včetně dopravy</t>
  </si>
  <si>
    <t>1: Dle technické zprávy, výkresových příloh projektové dokumentace, TKP staveb státních drah a výkazů materiálu projektu a souhrnných částí dokumentace stavby. 
2: (((0,19m2+0,59m2+2,8m2)*5,1m+(3,44m2*6,6m+3,44m2*5m/3)-(3,5m*10m+4,5m*5m)*0,15m+4,4m*0,05m*0,15m)-(0,72m2*5m+1,3m*3m*0,8m+(3,5m*10m+4,5m*5m)*0,15m))*1.9t/m3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</si>
  <si>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</si>
  <si>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015120R</t>
  </si>
  <si>
    <t>POPLATKY ZA LIKVIDACŮ ODPADŮ NEKONTAMINOVANÝCH - 17 01 02 STAVEBNÍ A DEMOLIČNÍ SUŤ (CIHLY) včetně dopravy</t>
  </si>
  <si>
    <t>vybouraná stávající čela propustku z cihelného zdiva</t>
  </si>
  <si>
    <t>1: Dle technické zprávy, výkresových příloh projektové dokumentace, TKP staveb státních drah a výkazů materiálu projektu a souhrnných částí dokumentace stavby. 
2: (0,6m*1,8m*(1,35m+1,45m)+((0,7m+0,82m)*2ks*0,15m*1m+(0,82m+0,85m)*2ks*0,15m*1m))*1.3t/m3</t>
  </si>
  <si>
    <t>015140R</t>
  </si>
  <si>
    <t>POPLATKY ZA LIKVIDACŮ ODPADŮ NEKONTAMINOVANÝCH - 17 01 01 BETON Z DEMOLIC OBJEKTŮ, ZÁKLADŮ TV včetně dopravy</t>
  </si>
  <si>
    <t>1: Dle technické zprávy, výkresových příloh projektové dokumentace, TKP staveb státních drah a výkazů materiálu projektu a souhrnných částí dokumentace stavby. 
2: (0,232609m2*9,5m)*2.4t/m3</t>
  </si>
  <si>
    <t>015240R</t>
  </si>
  <si>
    <t>POPLATKY ZA LIKVIDACŮ ODPADŮ NEKONTAMINOVANÝCH - 20 03 99 ODPAD PODOBNÝ KOMUNÁLNÍMU ODPADU včetně dopravy</t>
  </si>
  <si>
    <t>odpad vzniklý během stavby</t>
  </si>
  <si>
    <t>1: Dle technické zprávy, výkresových příloh projektové dokumentace, TKP staveb státních drah a výkazů materiálu projektu a souhrnných částí dokumentace stavby. 
2: 0,1t</t>
  </si>
  <si>
    <t>015330R</t>
  </si>
  <si>
    <t>POPLATKY ZA LIKVIDACŮ ODPADŮ NEKONTAMINOVANÝCH - 17 05 04 KAMENNÁ SUŤ včetně dopravy</t>
  </si>
  <si>
    <t>1: Dle technické zprávy, výkresových příloh projektové dokumentace, TKP staveb státních drah a výkazů materiálu projektu a souhrnných částí dokumentace stavby. 
2: ((1,011724m2*4,65m)+(5,3m+2,5m)*1,35m*0,4m+1m*0,3m*2,85m)*2.4t/m3</t>
  </si>
  <si>
    <t>Zemní práce:</t>
  </si>
  <si>
    <t>12110</t>
  </si>
  <si>
    <t>SEJMUTÍ ORNICE NEBO LESNÍ PŮDY</t>
  </si>
  <si>
    <t>1: Dle technické zprávy, výkresových příloh projektové dokumentace, TKP staveb státních drah a výkazů materiálu projektu a souhrnných částí dokumentace stavby. Viz příloha 03 Přehledný výkres stávajícího stavu. 
2: (3,5m*10m+4,5m*5m)*0,15m</t>
  </si>
  <si>
    <t>položka zahrnuje sejmutí ornice bez ohledu na tloušťku vrstvy a její vodorovnou dopravu nezahrnuje uložení na trvalou skládku</t>
  </si>
  <si>
    <t>129946</t>
  </si>
  <si>
    <t>ČIŠTĚNÍ POTRUBÍ DN DO 400MM</t>
  </si>
  <si>
    <t>pročištění navazujícího propustku</t>
  </si>
  <si>
    <t>1: Dle technické zprávy, výkresových příloh projektové dokumentace, TKP staveb státních drah a výkazů materiálu projektu a souhrnných částí dokumentace stavby. Viz příloha 04 Přehledný výkres nového stavu. 
2: 4,4m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</si>
  <si>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</si>
  <si>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</si>
  <si>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</si>
  <si>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 zeminy v místě propustku</t>
  </si>
  <si>
    <t>1: Dle technické zprávy, výkresových příloh projektové dokumentace, TKP staveb státních drah a výkazů materiálu projektu a souhrnných částí dokumentace stavby. Viz příloha 03 Přehledný výkres stávajícího stavu. 
2: (0,19m2+0,59m2+2,8m2)*5,1m+(3,44m2*6,6m+3,44m2*5m/3)-(3,5m*10m+4,5m*5m)*0,15m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</si>
  <si>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</si>
  <si>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17110</t>
  </si>
  <si>
    <t>ULOŽENÍ SYPANINY DO NÁSYPŮ SE ZHUTNĚNÍM</t>
  </si>
  <si>
    <t>zásyp stávajícího koryta vyzískanou zeminou</t>
  </si>
  <si>
    <t>1: Dle technické zprávy, výkresových příloh projektové dokumentace, TKP staveb státních drah a výkazů materiálu projektu a souhrnných částí dokumentace stavby. Viz příloha 04 Přehledný výkres nového stavu. 
2: 0,72m2*5m+1,3m*3m*0,8m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</si>
  <si>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</si>
  <si>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výplň přechodového klínu</t>
  </si>
  <si>
    <t>1: Dle technické zprávy, výkresových příloh projektové dokumentace, TKP staveb státních drah a výkazů materiálu projektu a souhrnných částí dokumentace stavby. Viz příloha 04 Přehledný výkres nového stavu. 
2: 2,8m*3,38m2+5,6m*2,4m2+3,8m*3,8m2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</si>
  <si>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</si>
  <si>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18090</t>
  </si>
  <si>
    <t>VŠEOBECNÉ ÚPRAVY OSTATNÍCH PLOCH</t>
  </si>
  <si>
    <t>teréní úpravy vyplývající z provádění propustku</t>
  </si>
  <si>
    <t>1: Dle technické zprávy, výkresových příloh projektové dokumentace, TKP staveb státních drah a výkazů materiálu projektu a souhrnných částí dokumentace stavby. Viz příloha 04 Přehledný výkres nového stavu. 
2: 3,5m*10m+4,5m*5m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</si>
  <si>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</si>
  <si>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</si>
  <si>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</si>
  <si>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Viz příloha 04 Přehledný výkres nového stavu. 
2: (3,5m*10m+4,5m*5m)*0,15m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</si>
  <si>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</si>
  <si>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</si>
  <si>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</si>
  <si>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osetí upraveného terénu</t>
  </si>
  <si>
    <t>1: Dle technické zprávy, výkresových příloh projektové dokumentace, TKP staveb státních drah a výkazů materiálu projektu a souhrnných částí dokumentace stavby. Viz příloha 04 Přehledný výkres nového stavu. 
2: 5,5m*(4,3m+5,3m)+1,5m*(7,3m+8m)</t>
  </si>
  <si>
    <t>Zahrnuje dodání předepsané travní směsi, její výsev na ornici, zalévání, první pokosení, to vše  
bez ohledu na sklon terénu</t>
  </si>
  <si>
    <t>Vodorovné konstrukce:</t>
  </si>
  <si>
    <t>451314</t>
  </si>
  <si>
    <t>PODKLADNÍ A VÝPLŇOVÉ VRSTVY Z PROSTÉHO BETONU C25/30</t>
  </si>
  <si>
    <t>podkladní vyrovnavácí beton + výplň původního propustku + betonové lože odláždění</t>
  </si>
  <si>
    <t>1: Dle technické zprávy, výkresových příloh projektové dokumentace, TKP staveb státních drah a výkazů materiálu projektu a souhrnných částí dokumentace stavby. Viz příloha 04 Přehledný výkres nového stavu. 
2: 1,7m*11,9m*0,1m+0,73m*0,2m*5,1m+(2,4m*2m+2m*2,81m+2,4m*1,5m+2m*2,81m)*0,15m+0,3m*0,2m*3m*2ks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</si>
  <si>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</si>
  <si>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46457</t>
  </si>
  <si>
    <t>POHOZ DNA A SVAHŮ Z KAMENIVA TĚŽENÉHO</t>
  </si>
  <si>
    <t>štěrkový pohoz na výtoku</t>
  </si>
  <si>
    <t>1: Dle technické zprávy, výkresových příloh projektové dokumentace, TKP staveb státních drah a výkazů materiálu projektu a souhrnných částí dokumentace stavby. Viz příloha 04 Přehledný výkres nového stavu. 
2: 1m*1,5m*0,3m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</si>
  <si>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</si>
  <si>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</si>
  <si>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</si>
  <si>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1: Dle technické zprávy, výkresových příloh projektové dokumentace, TKP staveb státních drah a výkazů materiálu projektu a souhrnných částí dokumentace stavby. Viz příloha 04 Přehledný výkres nového stavu. 
2: (2,4m*2m+2m*2,81m+2,4m*1,5m+2m*2,81m)*0,25m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</si>
  <si>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</si>
  <si>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výroba:</t>
  </si>
  <si>
    <t>711131</t>
  </si>
  <si>
    <t>IZOLACE BĚŽNÝCH KONSTRUKCÍ PROTI VOLNĚ STÉKAJÍCÍ VODĚ ASFALTOVÝMI NÁTĚRY</t>
  </si>
  <si>
    <t>2 vrstvy asfaltového nátěru, 1 vrstva penetrace povrchu je součástí specifikace této položky</t>
  </si>
  <si>
    <t>1: Dle technické zprávy, výkresových příloh projektové dokumentace, TKP staveb státních drah a výkazů materiálu projektu a souhrnných částí dokumentace stavby. Viz příloha 04 Přehledný výkres nového stavu. 
2: 2,3m*11,15m*2ks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</si>
  <si>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</si>
  <si>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Potrubí:</t>
  </si>
  <si>
    <t>899524</t>
  </si>
  <si>
    <t>OBETONOVÁNÍ POTRUBÍ Z PROSTÉHO BETONU DO C25/30</t>
  </si>
  <si>
    <t>obetonování trub propustku dle TP výrobce + základ pod šikmými troubami</t>
  </si>
  <si>
    <t>1: Dle technické zprávy, výkresových příloh projektové dokumentace, TKP staveb státních drah a výkazů materiálu projektu a souhrnných částí dokumentace stavby. Viz příloha 04 Přehledný výkres nového stavu. 
2: 0,56m2*12,12m+1,7m*0,65m*0,4m*2ks</t>
  </si>
  <si>
    <t>Ostatní práce:</t>
  </si>
  <si>
    <t>91344</t>
  </si>
  <si>
    <t>NIVELAČNÍ ZNAČKY KAMENNÉ</t>
  </si>
  <si>
    <t>obnovení bodu 714 bodového pole</t>
  </si>
  <si>
    <t>1: Dle technické zprávy, výkresových příloh projektové dokumentace, TKP staveb státních drah a výkazů materiálu projektu a souhrnných částí dokumentace stavby. Viz příloha 04 Přehledný výkres nového stavu. 
2: 1ks</t>
  </si>
  <si>
    <t>položka zahrnuje:  
- dodání a osazení nivelační značky včetně nutných zemních prací  
- vnitrostaveništní a mimostaveništní dopravu</t>
  </si>
  <si>
    <t>9183D2R</t>
  </si>
  <si>
    <t>PROPUSTY Z TRUB DN 600MM ŽELEZOBETONOVÝCH</t>
  </si>
  <si>
    <t>včetně koncových zešikmených trub a betonových sedel pro uložení trub</t>
  </si>
  <si>
    <t>1: Dle technické zprávy, výkresových příloh projektové dokumentace, TKP staveb státních drah a výkazů materiálu projektu a souhrnných částí dokumentace stavby. Viz příloha 04 Přehledný výkres nového stavu. 
2: 12,12m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</si>
  <si>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</si>
  <si>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931337</t>
  </si>
  <si>
    <t>TĚSNĚNÍ DILATAČ SPAR POLYURETAN TMELEM PRŮŘ PŘES 800MM2</t>
  </si>
  <si>
    <t>vyplň spár tmelem</t>
  </si>
  <si>
    <t>1: Dle technické zprávy, výkresových příloh projektové dokumentace, TKP staveb státních drah a výkazů materiálu projektu a souhrnných částí dokumentace stavby. Viz příloha 04 Přehledný výkres nového stavu. 
2: 4ks*1,7m</t>
  </si>
  <si>
    <t>položka zahrnuje dodávku a osazení předepsaného materiálu, očištění ploch spáry před úpravou, očištění okolí spáry po úpravě  
nezahrnuje těsnící profil</t>
  </si>
  <si>
    <t>936314R</t>
  </si>
  <si>
    <t>DROBNÉ DOPLŇK KONSTR BETON MONOLIT DO C25/30</t>
  </si>
  <si>
    <t>vyznačení letopočtu do odláždění, otiskem matrice do betonu</t>
  </si>
  <si>
    <t>1: Dle technické zprávy, výkresových příloh projektové dokumentace, TKP staveb státních drah a výkazů materiálu projektu a souhrnných částí dokumentace stavby. Viz příloha 04 Přehledný výkres nového stavu. 
2: 2ks</t>
  </si>
  <si>
    <t>96611</t>
  </si>
  <si>
    <t>BOURÁNÍ KONSTRUKCÍ Z BETONOVÝCH DÍLCŮ</t>
  </si>
  <si>
    <t>trouby s podbetonováním</t>
  </si>
  <si>
    <t>1: Dle technické zprávy, výkresových příloh projektové dokumentace, TKP staveb státních drah a výkazů materiálu projektu a souhrnných částí dokumentace stavby. Viz příloha 03 Přehledný výkres stávajícího stavu. 
2: 0,232609m2*9,5m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</si>
  <si>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</si>
  <si>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</t>
  </si>
  <si>
    <t>BOURÁNÍ KONSTRUKCÍ Z KAMENE NA MC</t>
  </si>
  <si>
    <t>původní konstrukce propustku, odláždění svahu a zídka zajišťující stabilitu svahu na vtoku</t>
  </si>
  <si>
    <t>1: Dle technické zprávy, výkresových příloh projektové dokumentace, TKP staveb státních drah a výkazů materiálu projektu a souhrnných částí dokumentace stavby. Viz příloha 03 Přehledný výkres stávajícího stavu. 
2: (1,011724m2*4,65m)+(5,3m+2,5m)*1,35m*0,4m+1m*0,3m*2,85m</t>
  </si>
  <si>
    <t>96614</t>
  </si>
  <si>
    <t>BOURÁNÍ KONSTRUKCÍ Z CIHEL A TVÁRNIC</t>
  </si>
  <si>
    <t>čela propustku a jímka na výtoku</t>
  </si>
  <si>
    <t>1: Dle technické zprávy, výkresových příloh projektové dokumentace, TKP staveb státních drah a výkazů materiálu projektu a souhrnných částí dokumentace stavby. Viz příloha 03 Přehledný výkres stávajícího stavu. 
2: 0,6m*1,8m*(1,35m+1,45m)+((0,7m+0,82m)*2ks*0,15m*1m+(0,82m+0,85m)*2ks*0,15m*1m)</t>
  </si>
  <si>
    <t>SO 11-86-01</t>
  </si>
  <si>
    <t>Elektrická přípojka PZZ</t>
  </si>
  <si>
    <t>30*0,35=10,500 [A]</t>
  </si>
  <si>
    <t>1,5*0,75=1,125 [A]</t>
  </si>
  <si>
    <t>631313</t>
  </si>
  <si>
    <t>MAZANINA Z PROSTÉHO BETONU C16/20</t>
  </si>
  <si>
    <t>2*0,5*0,1=0,100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</si>
  <si>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</si>
  <si>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96813</t>
  </si>
  <si>
    <t>VYSEKÁNÍ OTVORŮ, KAPES, RÝH V CIHELNÉM ZDIVU</t>
  </si>
  <si>
    <t>4*0,2*0,1=0,080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</si>
  <si>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</si>
  <si>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30*0,35*0,1=1,050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</si>
  <si>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</si>
  <si>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11315</t>
  </si>
  <si>
    <t>ODSTRANĚNÍ KRYTU ZPEVNĚNÝCH PLOCH Z BETONU</t>
  </si>
  <si>
    <t>42*0,35*0,8=11,760 [A]</t>
  </si>
  <si>
    <t>Zahrnuje dodání předepsané travní směsi, její výsev na ornici, zalévání, první pokosení, to vše bez ohledu na sklon terénu</t>
  </si>
  <si>
    <t>1. Položka obsahuje:  
– veškerý montážní a pomocný materiál  
– pomocné mechanismy  
2. Položka neobsahuje:  
X  
3. Způsob měření:  
Udává se počet kusů kompletní konstrukce nebo práce.</t>
  </si>
  <si>
    <t>702710</t>
  </si>
  <si>
    <t>ODDĚLENÍ KABELŮ VE VÝKOPU CIHLOU</t>
  </si>
  <si>
    <t>703412</t>
  </si>
  <si>
    <t>ELEKTROINSTALAČNÍ TRUBKA PLASTOVÁ VČETNĚ UPEVNĚNÍ A PŘÍSLUŠENSTVÍ DN PRŮMĚRU PŘES 25 DO 40 MM</t>
  </si>
  <si>
    <t>1. Položka obsahuje: 
 – přípravu podkladu pro osazení 
2. Položka neobsahuje: 
 X 
3. Způsob měření: 
Měří se metr délkový.</t>
  </si>
  <si>
    <t>703721</t>
  </si>
  <si>
    <t>KABELOVÁ PŘÍCHYTKA PRO ROZSAH UPNUTÍ DO 25 MM</t>
  </si>
  <si>
    <t>709110</t>
  </si>
  <si>
    <t>PROVIZORNÍ ZAJIŠTĚNÍ KABELU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</si>
  <si>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</si>
  <si>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709400</t>
  </si>
  <si>
    <t>ZATAŽENÍ LANKA DO CHRÁNIČKY NEBO ŽLABU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</si>
  <si>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</si>
  <si>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741C01</t>
  </si>
  <si>
    <t>EKVIPOTENCIÁLNÍ PŘÍPOJNICE</t>
  </si>
  <si>
    <t>1. Položka obsahuje:  
 – veškeré práce a materiál obsažený v názvu položky  
2. Položka neobsahuje:  
 X  
3. Způsob měření:  
Udává se počet kusů kompletní konstrukce nebo práce.</t>
  </si>
  <si>
    <t>742F13</t>
  </si>
  <si>
    <t>KABEL NN NEBO VODIČ JEDNOŽÍLOVÝ CU S PLASTOVOU IZOLACÍ OD 25 DO 50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</si>
  <si>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</si>
  <si>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742K13</t>
  </si>
  <si>
    <t>UKONČENÍ JEDNOŽÍLOVÉHO KABELU V ROZVADĚČI NEBO NA PŘÍSTROJI OD 25 DO 50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</si>
  <si>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</si>
  <si>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</si>
  <si>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</si>
  <si>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</si>
  <si>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</si>
  <si>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</si>
  <si>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</si>
  <si>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744623</t>
  </si>
  <si>
    <t>JISTIČ DVOUPÓLOVÝ (1+N, 10 KA) OD 13 DO 20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</si>
  <si>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</si>
  <si>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744633</t>
  </si>
  <si>
    <t>JISTIČ TŘÍPÓLOVÝ (10 KA) OD 13 DO 20 A</t>
  </si>
  <si>
    <t>744643</t>
  </si>
  <si>
    <t>JISTIČ ČTYŘPÓLOVÝ (3+N, 10 KA) OD 13 DO 20 A</t>
  </si>
  <si>
    <t>744811</t>
  </si>
  <si>
    <t>PROUDOVÝ CHRÁNIČ DVOUPÓLOVÝ S NADPROUDOVOU OCHRANOU (10 KA) DO 30 MA, DO 25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</si>
  <si>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</si>
  <si>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</si>
  <si>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</si>
  <si>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</si>
  <si>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</si>
  <si>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</si>
  <si>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</si>
  <si>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</si>
  <si>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</si>
  <si>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</si>
  <si>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</si>
  <si>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</si>
  <si>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</si>
  <si>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</si>
  <si>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</si>
  <si>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</si>
  <si>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</si>
  <si>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</si>
  <si>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744R12</t>
  </si>
  <si>
    <t>SVORKA OD 4 DO 16 MM2</t>
  </si>
  <si>
    <t>744Z05</t>
  </si>
  <si>
    <t>DEMONTÁŽ JISTIČE NEBO VYPÍNAČE Z ROZVADĚČE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</si>
  <si>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</si>
  <si>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747212</t>
  </si>
  <si>
    <t>CELKOVÁ PROHLÍDKA, ZKOUŠENÍ, MĚŘENÍ A VYHOTOVENÍ VÝCHOZÍ REVIZNÍ ZPRÁVY,
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</si>
  <si>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</si>
  <si>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</si>
  <si>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</si>
  <si>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</si>
  <si>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747702</t>
  </si>
  <si>
    <t>ÚPRAVA ZAPOJENÍ STÁVAJÍCÍCH KABELOVÝCH SKŘÍNÍ/ROZVADĚČŮ</t>
  </si>
  <si>
    <t>1. Položka obsahuje:  
– cenu za veškeré náklady na provedení provizorních úprav zapojení stávajících kabelových skříní / rozvaděčů v průběhu výstavy ( pro montáž nových i provizorních kabelů, drobné úpravy výstroje apod. )  
2. Položka neobsahuje:  
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</si>
  <si>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</si>
  <si>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</si>
  <si>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</si>
  <si>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</si>
  <si>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</si>
  <si>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</si>
  <si>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</si>
  <si>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</si>
  <si>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</si>
  <si>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R744P05</t>
  </si>
  <si>
    <t>ZÁSUVKA SOKLOVÁ NA DIN-LIŠTU, 250V/16A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</si>
</sst>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'PS 11-01-31'!I3</f>
      </c>
      <c s="21">
        <f>'PS 11-01-31'!O2</f>
      </c>
      <c s="21">
        <f>C10+D10</f>
      </c>
    </row>
    <row r="11" spans="1:5" ht="12.75" customHeight="1">
      <c r="A11" s="20" t="s">
        <v>534</v>
      </c>
      <c s="20" t="s">
        <v>535</v>
      </c>
      <c s="21">
        <f>'PS 11-02-41'!I3</f>
      </c>
      <c s="21">
        <f>'PS 11-02-41'!O2</f>
      </c>
      <c s="21">
        <f>C11+D11</f>
      </c>
    </row>
    <row r="12" spans="1:5" ht="12.75" customHeight="1">
      <c r="A12" s="20" t="s">
        <v>592</v>
      </c>
      <c s="20" t="s">
        <v>593</v>
      </c>
      <c s="21">
        <f>'PS 11-02-91'!I3</f>
      </c>
      <c s="21">
        <f>'PS 11-02-91'!O2</f>
      </c>
      <c s="21">
        <f>C12+D12</f>
      </c>
    </row>
    <row r="13" spans="1:5" ht="12.75" customHeight="1">
      <c r="A13" s="20" t="s">
        <v>602</v>
      </c>
      <c s="20" t="s">
        <v>603</v>
      </c>
      <c s="21">
        <f>'SO 11-10-01'!I3</f>
      </c>
      <c s="21">
        <f>'SO 11-10-01'!O2</f>
      </c>
      <c s="21">
        <f>C13+D13</f>
      </c>
    </row>
    <row r="14" spans="1:5" ht="12.75" customHeight="1">
      <c r="A14" s="20" t="s">
        <v>674</v>
      </c>
      <c s="20" t="s">
        <v>675</v>
      </c>
      <c s="21">
        <f>'SO 11-11-01'!I3</f>
      </c>
      <c s="21">
        <f>'SO 11-11-01'!O2</f>
      </c>
      <c s="21">
        <f>C14+D14</f>
      </c>
    </row>
    <row r="15" spans="1:5" ht="12.75" customHeight="1">
      <c r="A15" s="20" t="s">
        <v>727</v>
      </c>
      <c s="20" t="s">
        <v>728</v>
      </c>
      <c s="21">
        <f>'SO 11-13-01'!I3</f>
      </c>
      <c s="21">
        <f>'SO 11-13-01'!O2</f>
      </c>
      <c s="21">
        <f>C15+D15</f>
      </c>
    </row>
    <row r="16" spans="1:5" ht="12.75" customHeight="1">
      <c r="A16" s="20" t="s">
        <v>816</v>
      </c>
      <c s="20" t="s">
        <v>817</v>
      </c>
      <c s="21">
        <f>'SO 11-21-01'!I3</f>
      </c>
      <c s="21">
        <f>'SO 11-21-01'!O2</f>
      </c>
      <c s="21">
        <f>C16+D16</f>
      </c>
    </row>
    <row r="17" spans="1:5" ht="12.75" customHeight="1">
      <c r="A17" s="20" t="s">
        <v>933</v>
      </c>
      <c s="20" t="s">
        <v>934</v>
      </c>
      <c s="21">
        <f>'SO 11-86-01'!I3</f>
      </c>
      <c s="21">
        <f>'SO 11-86-01'!O2</f>
      </c>
      <c s="21">
        <f>C17+D17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0+O8+O45+O74+O115+O156+O185+O262+O291+O352+O377+O454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0+I8+I45+I74+I115+I156+I185+I262+I291+I352+I377+I454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54</v>
      </c>
    </row>
    <row r="11" spans="1:5" ht="12.75">
      <c r="A11" s="37" t="s">
        <v>55</v>
      </c>
      <c r="E11" s="38" t="s">
        <v>49</v>
      </c>
    </row>
    <row r="12" spans="1:5" ht="12.75">
      <c r="A12" t="s">
        <v>56</v>
      </c>
      <c r="E12" s="36" t="s">
        <v>49</v>
      </c>
    </row>
    <row r="13" spans="1:16" ht="12.75">
      <c r="A13" s="25" t="s">
        <v>47</v>
      </c>
      <c s="29" t="s">
        <v>23</v>
      </c>
      <c s="29" t="s">
        <v>57</v>
      </c>
      <c s="25" t="s">
        <v>49</v>
      </c>
      <c s="30" t="s">
        <v>58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12.75">
      <c r="A16" t="s">
        <v>56</v>
      </c>
      <c r="E16" s="36" t="s">
        <v>59</v>
      </c>
    </row>
    <row r="17" spans="1:16" ht="12.75">
      <c r="A17" s="25" t="s">
        <v>47</v>
      </c>
      <c s="29" t="s">
        <v>40</v>
      </c>
      <c s="29" t="s">
        <v>60</v>
      </c>
      <c s="25" t="s">
        <v>49</v>
      </c>
      <c s="30" t="s">
        <v>61</v>
      </c>
      <c s="31" t="s">
        <v>62</v>
      </c>
      <c s="32">
        <v>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63</v>
      </c>
    </row>
    <row r="20" spans="1:5" ht="140.25">
      <c r="A20" t="s">
        <v>56</v>
      </c>
      <c r="E20" s="36" t="s">
        <v>64</v>
      </c>
    </row>
    <row r="21" spans="1:16" ht="12.75">
      <c r="A21" s="25" t="s">
        <v>47</v>
      </c>
      <c s="29" t="s">
        <v>42</v>
      </c>
      <c s="29" t="s">
        <v>65</v>
      </c>
      <c s="25" t="s">
        <v>49</v>
      </c>
      <c s="30" t="s">
        <v>66</v>
      </c>
      <c s="31" t="s">
        <v>62</v>
      </c>
      <c s="32">
        <v>10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49</v>
      </c>
    </row>
    <row r="24" spans="1:5" ht="89.25">
      <c r="A24" t="s">
        <v>56</v>
      </c>
      <c r="E24" s="36" t="s">
        <v>67</v>
      </c>
    </row>
    <row r="25" spans="1:16" ht="12.75">
      <c r="A25" s="25" t="s">
        <v>47</v>
      </c>
      <c s="29" t="s">
        <v>44</v>
      </c>
      <c s="29" t="s">
        <v>68</v>
      </c>
      <c s="25" t="s">
        <v>49</v>
      </c>
      <c s="30" t="s">
        <v>69</v>
      </c>
      <c s="31" t="s">
        <v>70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71</v>
      </c>
    </row>
    <row r="28" spans="1:5" ht="357">
      <c r="A28" t="s">
        <v>56</v>
      </c>
      <c r="E28" s="36" t="s">
        <v>72</v>
      </c>
    </row>
    <row r="29" spans="1:16" ht="25.5">
      <c r="A29" s="25" t="s">
        <v>47</v>
      </c>
      <c s="29" t="s">
        <v>73</v>
      </c>
      <c s="29" t="s">
        <v>74</v>
      </c>
      <c s="25" t="s">
        <v>49</v>
      </c>
      <c s="30" t="s">
        <v>75</v>
      </c>
      <c s="31" t="s">
        <v>76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49</v>
      </c>
    </row>
    <row r="32" spans="1:5" ht="127.5">
      <c r="A32" t="s">
        <v>56</v>
      </c>
      <c r="E32" s="36" t="s">
        <v>77</v>
      </c>
    </row>
    <row r="33" spans="1:16" ht="12.75">
      <c r="A33" s="25" t="s">
        <v>47</v>
      </c>
      <c s="29" t="s">
        <v>78</v>
      </c>
      <c s="29" t="s">
        <v>79</v>
      </c>
      <c s="25" t="s">
        <v>49</v>
      </c>
      <c s="30" t="s">
        <v>80</v>
      </c>
      <c s="31" t="s">
        <v>81</v>
      </c>
      <c s="32">
        <v>10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82</v>
      </c>
    </row>
    <row r="36" spans="1:5" ht="25.5">
      <c r="A36" t="s">
        <v>56</v>
      </c>
      <c r="E36" s="36" t="s">
        <v>83</v>
      </c>
    </row>
    <row r="37" spans="1:16" ht="12.75">
      <c r="A37" s="25" t="s">
        <v>47</v>
      </c>
      <c s="29" t="s">
        <v>84</v>
      </c>
      <c s="29" t="s">
        <v>85</v>
      </c>
      <c s="25" t="s">
        <v>49</v>
      </c>
      <c s="30" t="s">
        <v>86</v>
      </c>
      <c s="31" t="s">
        <v>81</v>
      </c>
      <c s="32">
        <v>5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49</v>
      </c>
    </row>
    <row r="40" spans="1:5" ht="25.5">
      <c r="A40" t="s">
        <v>56</v>
      </c>
      <c r="E40" s="36" t="s">
        <v>83</v>
      </c>
    </row>
    <row r="41" spans="1:16" ht="25.5">
      <c r="A41" s="25" t="s">
        <v>47</v>
      </c>
      <c s="29" t="s">
        <v>87</v>
      </c>
      <c s="29" t="s">
        <v>88</v>
      </c>
      <c s="25" t="s">
        <v>49</v>
      </c>
      <c s="30" t="s">
        <v>89</v>
      </c>
      <c s="31" t="s">
        <v>76</v>
      </c>
      <c s="32">
        <v>0</v>
      </c>
      <c s="33">
        <v>0</v>
      </c>
      <c s="34">
        <f>ROUND(ROUND(H41,2)*ROUND(G41,3),2)</f>
      </c>
      <c s="31"/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12.75">
      <c r="A43" s="37" t="s">
        <v>55</v>
      </c>
      <c r="E43" s="38" t="s">
        <v>49</v>
      </c>
    </row>
    <row r="44" spans="1:5" ht="51">
      <c r="A44" t="s">
        <v>56</v>
      </c>
      <c r="E44" s="36" t="s">
        <v>90</v>
      </c>
    </row>
    <row r="45" spans="1:18" ht="12.75" customHeight="1">
      <c r="A45" s="6" t="s">
        <v>45</v>
      </c>
      <c s="6"/>
      <c s="40" t="s">
        <v>29</v>
      </c>
      <c s="6"/>
      <c s="27" t="s">
        <v>91</v>
      </c>
      <c s="6"/>
      <c s="6"/>
      <c s="6"/>
      <c s="41">
        <f>0+Q45</f>
      </c>
      <c s="6"/>
      <c r="O45">
        <f>0+R45</f>
      </c>
      <c r="Q45">
        <f>0+I46+I50+I54+I58+I62+I66+I70</f>
      </c>
      <c>
        <f>0+O46+O50+O54+O58+O62+O66+O70</f>
      </c>
    </row>
    <row r="46" spans="1:16" ht="12.75">
      <c r="A46" s="25" t="s">
        <v>47</v>
      </c>
      <c s="29" t="s">
        <v>22</v>
      </c>
      <c s="29" t="s">
        <v>92</v>
      </c>
      <c s="25" t="s">
        <v>49</v>
      </c>
      <c s="30" t="s">
        <v>93</v>
      </c>
      <c s="31" t="s">
        <v>70</v>
      </c>
      <c s="32">
        <v>8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94</v>
      </c>
    </row>
    <row r="49" spans="1:5" ht="318.75">
      <c r="A49" t="s">
        <v>56</v>
      </c>
      <c r="E49" s="36" t="s">
        <v>95</v>
      </c>
    </row>
    <row r="50" spans="1:16" ht="12.75">
      <c r="A50" s="25" t="s">
        <v>47</v>
      </c>
      <c s="29" t="s">
        <v>33</v>
      </c>
      <c s="29" t="s">
        <v>96</v>
      </c>
      <c s="25" t="s">
        <v>49</v>
      </c>
      <c s="30" t="s">
        <v>97</v>
      </c>
      <c s="31" t="s">
        <v>70</v>
      </c>
      <c s="32">
        <v>620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76.5">
      <c r="A52" s="37" t="s">
        <v>55</v>
      </c>
      <c r="E52" s="38" t="s">
        <v>98</v>
      </c>
    </row>
    <row r="53" spans="1:5" ht="318.75">
      <c r="A53" t="s">
        <v>56</v>
      </c>
      <c r="E53" s="36" t="s">
        <v>95</v>
      </c>
    </row>
    <row r="54" spans="1:16" ht="12.75">
      <c r="A54" s="25" t="s">
        <v>47</v>
      </c>
      <c s="29" t="s">
        <v>35</v>
      </c>
      <c s="29" t="s">
        <v>99</v>
      </c>
      <c s="25" t="s">
        <v>49</v>
      </c>
      <c s="30" t="s">
        <v>100</v>
      </c>
      <c s="31" t="s">
        <v>81</v>
      </c>
      <c s="32">
        <v>43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101</v>
      </c>
    </row>
    <row r="57" spans="1:5" ht="25.5">
      <c r="A57" t="s">
        <v>56</v>
      </c>
      <c r="E57" s="36" t="s">
        <v>102</v>
      </c>
    </row>
    <row r="58" spans="1:16" ht="12.75">
      <c r="A58" s="25" t="s">
        <v>47</v>
      </c>
      <c s="29" t="s">
        <v>37</v>
      </c>
      <c s="29" t="s">
        <v>103</v>
      </c>
      <c s="25" t="s">
        <v>49</v>
      </c>
      <c s="30" t="s">
        <v>104</v>
      </c>
      <c s="31" t="s">
        <v>70</v>
      </c>
      <c s="32">
        <v>620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49</v>
      </c>
    </row>
    <row r="61" spans="1:5" ht="229.5">
      <c r="A61" t="s">
        <v>56</v>
      </c>
      <c r="E61" s="36" t="s">
        <v>105</v>
      </c>
    </row>
    <row r="62" spans="1:16" ht="12.75">
      <c r="A62" s="25" t="s">
        <v>47</v>
      </c>
      <c s="29" t="s">
        <v>106</v>
      </c>
      <c s="29" t="s">
        <v>107</v>
      </c>
      <c s="25" t="s">
        <v>49</v>
      </c>
      <c s="30" t="s">
        <v>108</v>
      </c>
      <c s="31" t="s">
        <v>70</v>
      </c>
      <c s="32">
        <v>101.6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109</v>
      </c>
    </row>
    <row r="64" spans="1:5" ht="63.75">
      <c r="A64" s="37" t="s">
        <v>55</v>
      </c>
      <c r="E64" s="38" t="s">
        <v>110</v>
      </c>
    </row>
    <row r="65" spans="1:5" ht="229.5">
      <c r="A65" t="s">
        <v>56</v>
      </c>
      <c r="E65" s="36" t="s">
        <v>111</v>
      </c>
    </row>
    <row r="66" spans="1:16" ht="12.75">
      <c r="A66" s="25" t="s">
        <v>47</v>
      </c>
      <c s="29" t="s">
        <v>112</v>
      </c>
      <c s="29" t="s">
        <v>113</v>
      </c>
      <c s="25" t="s">
        <v>49</v>
      </c>
      <c s="30" t="s">
        <v>114</v>
      </c>
      <c s="31" t="s">
        <v>62</v>
      </c>
      <c s="32">
        <v>2750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55</v>
      </c>
      <c r="E68" s="38" t="s">
        <v>115</v>
      </c>
    </row>
    <row r="69" spans="1:5" ht="12.75">
      <c r="A69" t="s">
        <v>56</v>
      </c>
      <c r="E69" s="36" t="s">
        <v>116</v>
      </c>
    </row>
    <row r="70" spans="1:16" ht="25.5">
      <c r="A70" s="25" t="s">
        <v>47</v>
      </c>
      <c s="29" t="s">
        <v>87</v>
      </c>
      <c s="29" t="s">
        <v>88</v>
      </c>
      <c s="25" t="s">
        <v>49</v>
      </c>
      <c s="30" t="s">
        <v>89</v>
      </c>
      <c s="31" t="s">
        <v>76</v>
      </c>
      <c s="32">
        <v>2</v>
      </c>
      <c s="33">
        <v>0</v>
      </c>
      <c s="34">
        <f>ROUND(ROUND(H70,2)*ROUND(G70,3),2)</f>
      </c>
      <c s="31"/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12.75">
      <c r="A72" s="37" t="s">
        <v>55</v>
      </c>
      <c r="E72" s="38" t="s">
        <v>49</v>
      </c>
    </row>
    <row r="73" spans="1:5" ht="51">
      <c r="A73" t="s">
        <v>56</v>
      </c>
      <c r="E73" s="36" t="s">
        <v>90</v>
      </c>
    </row>
    <row r="74" spans="1:18" ht="12.75" customHeight="1">
      <c r="A74" s="6" t="s">
        <v>45</v>
      </c>
      <c s="6"/>
      <c s="40" t="s">
        <v>117</v>
      </c>
      <c s="6"/>
      <c s="27" t="s">
        <v>118</v>
      </c>
      <c s="6"/>
      <c s="6"/>
      <c s="6"/>
      <c s="41">
        <f>0+Q74</f>
      </c>
      <c s="6"/>
      <c r="O74">
        <f>0+R74</f>
      </c>
      <c r="Q74">
        <f>0+I75+I79+I83+I87+I91+I95+I99+I103+I107+I111</f>
      </c>
      <c>
        <f>0+O75+O79+O83+O87+O91+O95+O99+O103+O107+O111</f>
      </c>
    </row>
    <row r="75" spans="1:16" ht="25.5">
      <c r="A75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76</v>
      </c>
      <c s="32">
        <v>12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76.5">
      <c r="A78" t="s">
        <v>56</v>
      </c>
      <c r="E78" s="36" t="s">
        <v>122</v>
      </c>
    </row>
    <row r="79" spans="1:16" ht="12.75">
      <c r="A79" s="25" t="s">
        <v>47</v>
      </c>
      <c s="29" t="s">
        <v>123</v>
      </c>
      <c s="29" t="s">
        <v>124</v>
      </c>
      <c s="25" t="s">
        <v>49</v>
      </c>
      <c s="30" t="s">
        <v>125</v>
      </c>
      <c s="31" t="s">
        <v>76</v>
      </c>
      <c s="32">
        <v>50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49</v>
      </c>
    </row>
    <row r="82" spans="1:5" ht="114.75">
      <c r="A82" t="s">
        <v>56</v>
      </c>
      <c r="E82" s="36" t="s">
        <v>126</v>
      </c>
    </row>
    <row r="83" spans="1:16" ht="12.75">
      <c r="A83" s="25" t="s">
        <v>47</v>
      </c>
      <c s="29" t="s">
        <v>127</v>
      </c>
      <c s="29" t="s">
        <v>128</v>
      </c>
      <c s="25" t="s">
        <v>49</v>
      </c>
      <c s="30" t="s">
        <v>129</v>
      </c>
      <c s="31" t="s">
        <v>81</v>
      </c>
      <c s="32">
        <v>230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130</v>
      </c>
    </row>
    <row r="86" spans="1:5" ht="102">
      <c r="A86" t="s">
        <v>56</v>
      </c>
      <c r="E86" s="36" t="s">
        <v>131</v>
      </c>
    </row>
    <row r="87" spans="1:16" ht="12.75">
      <c r="A87" s="25" t="s">
        <v>47</v>
      </c>
      <c s="29" t="s">
        <v>132</v>
      </c>
      <c s="29" t="s">
        <v>133</v>
      </c>
      <c s="25" t="s">
        <v>49</v>
      </c>
      <c s="30" t="s">
        <v>134</v>
      </c>
      <c s="31" t="s">
        <v>81</v>
      </c>
      <c s="32">
        <v>20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135</v>
      </c>
    </row>
    <row r="90" spans="1:5" ht="89.25">
      <c r="A90" t="s">
        <v>56</v>
      </c>
      <c r="E90" s="36" t="s">
        <v>136</v>
      </c>
    </row>
    <row r="91" spans="1:16" ht="12.75">
      <c r="A91" s="25" t="s">
        <v>47</v>
      </c>
      <c s="29" t="s">
        <v>137</v>
      </c>
      <c s="29" t="s">
        <v>138</v>
      </c>
      <c s="25" t="s">
        <v>49</v>
      </c>
      <c s="30" t="s">
        <v>139</v>
      </c>
      <c s="31" t="s">
        <v>81</v>
      </c>
      <c s="32">
        <v>1055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140</v>
      </c>
    </row>
    <row r="94" spans="1:5" ht="140.25">
      <c r="A94" t="s">
        <v>56</v>
      </c>
      <c r="E94" s="36" t="s">
        <v>141</v>
      </c>
    </row>
    <row r="95" spans="1:16" ht="12.75">
      <c r="A95" s="25" t="s">
        <v>47</v>
      </c>
      <c s="29" t="s">
        <v>142</v>
      </c>
      <c s="29" t="s">
        <v>143</v>
      </c>
      <c s="25" t="s">
        <v>49</v>
      </c>
      <c s="30" t="s">
        <v>144</v>
      </c>
      <c s="31" t="s">
        <v>76</v>
      </c>
      <c s="32">
        <v>3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89.25">
      <c r="A98" t="s">
        <v>56</v>
      </c>
      <c r="E98" s="36" t="s">
        <v>145</v>
      </c>
    </row>
    <row r="99" spans="1:16" ht="25.5">
      <c r="A99" s="25" t="s">
        <v>47</v>
      </c>
      <c s="29" t="s">
        <v>146</v>
      </c>
      <c s="29" t="s">
        <v>147</v>
      </c>
      <c s="25" t="s">
        <v>49</v>
      </c>
      <c s="30" t="s">
        <v>148</v>
      </c>
      <c s="31" t="s">
        <v>76</v>
      </c>
      <c s="32">
        <v>3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38.25">
      <c r="A102" t="s">
        <v>56</v>
      </c>
      <c r="E102" s="36" t="s">
        <v>149</v>
      </c>
    </row>
    <row r="103" spans="1:16" ht="25.5">
      <c r="A103" s="25" t="s">
        <v>47</v>
      </c>
      <c s="29" t="s">
        <v>150</v>
      </c>
      <c s="29" t="s">
        <v>151</v>
      </c>
      <c s="25" t="s">
        <v>49</v>
      </c>
      <c s="30" t="s">
        <v>152</v>
      </c>
      <c s="31" t="s">
        <v>76</v>
      </c>
      <c s="32">
        <v>3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38.25">
      <c r="A106" t="s">
        <v>56</v>
      </c>
      <c r="E106" s="36" t="s">
        <v>153</v>
      </c>
    </row>
    <row r="107" spans="1:16" ht="25.5">
      <c r="A107" s="25" t="s">
        <v>47</v>
      </c>
      <c s="29" t="s">
        <v>154</v>
      </c>
      <c s="29" t="s">
        <v>155</v>
      </c>
      <c s="25" t="s">
        <v>49</v>
      </c>
      <c s="30" t="s">
        <v>156</v>
      </c>
      <c s="31" t="s">
        <v>76</v>
      </c>
      <c s="32">
        <v>10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12.75">
      <c r="A109" s="37" t="s">
        <v>55</v>
      </c>
      <c r="E109" s="38" t="s">
        <v>49</v>
      </c>
    </row>
    <row r="110" spans="1:5" ht="102">
      <c r="A110" t="s">
        <v>56</v>
      </c>
      <c r="E110" s="36" t="s">
        <v>157</v>
      </c>
    </row>
    <row r="111" spans="1:16" ht="12.75">
      <c r="A111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62</v>
      </c>
      <c s="32">
        <v>2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49</v>
      </c>
    </row>
    <row r="114" spans="1:5" ht="191.25">
      <c r="A114" t="s">
        <v>56</v>
      </c>
      <c r="E114" s="36" t="s">
        <v>161</v>
      </c>
    </row>
    <row r="115" spans="1:18" ht="12.75" customHeight="1">
      <c r="A115" s="6" t="s">
        <v>45</v>
      </c>
      <c s="6"/>
      <c s="40" t="s">
        <v>162</v>
      </c>
      <c s="6"/>
      <c s="27" t="s">
        <v>163</v>
      </c>
      <c s="6"/>
      <c s="6"/>
      <c s="6"/>
      <c s="41">
        <f>0+Q115</f>
      </c>
      <c s="6"/>
      <c r="O115">
        <f>0+R115</f>
      </c>
      <c r="Q115">
        <f>0+I116+I120+I124+I128+I132+I136+I140+I144+I148+I152</f>
      </c>
      <c>
        <f>0+O116+O120+O124+O128+O132+O136+O140+O144+O148+O152</f>
      </c>
    </row>
    <row r="116" spans="1:16" ht="12.75">
      <c r="A116" s="25" t="s">
        <v>47</v>
      </c>
      <c s="29" t="s">
        <v>164</v>
      </c>
      <c s="29" t="s">
        <v>165</v>
      </c>
      <c s="25" t="s">
        <v>49</v>
      </c>
      <c s="30" t="s">
        <v>166</v>
      </c>
      <c s="31" t="s">
        <v>81</v>
      </c>
      <c s="32">
        <v>75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49</v>
      </c>
    </row>
    <row r="118" spans="1:5" ht="12.75">
      <c r="A118" s="37" t="s">
        <v>55</v>
      </c>
      <c r="E118" s="38" t="s">
        <v>167</v>
      </c>
    </row>
    <row r="119" spans="1:5" ht="127.5">
      <c r="A119" t="s">
        <v>56</v>
      </c>
      <c r="E119" s="36" t="s">
        <v>168</v>
      </c>
    </row>
    <row r="120" spans="1:16" ht="12.75">
      <c r="A120" s="25" t="s">
        <v>47</v>
      </c>
      <c s="29" t="s">
        <v>169</v>
      </c>
      <c s="29" t="s">
        <v>170</v>
      </c>
      <c s="25" t="s">
        <v>49</v>
      </c>
      <c s="30" t="s">
        <v>171</v>
      </c>
      <c s="31" t="s">
        <v>76</v>
      </c>
      <c s="32">
        <v>15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49</v>
      </c>
    </row>
    <row r="122" spans="1:5" ht="12.75">
      <c r="A122" s="37" t="s">
        <v>55</v>
      </c>
      <c r="E122" s="38" t="s">
        <v>49</v>
      </c>
    </row>
    <row r="123" spans="1:5" ht="102">
      <c r="A123" t="s">
        <v>56</v>
      </c>
      <c r="E123" s="36" t="s">
        <v>172</v>
      </c>
    </row>
    <row r="124" spans="1:16" ht="25.5">
      <c r="A124" s="25" t="s">
        <v>47</v>
      </c>
      <c s="29" t="s">
        <v>173</v>
      </c>
      <c s="29" t="s">
        <v>174</v>
      </c>
      <c s="25" t="s">
        <v>49</v>
      </c>
      <c s="30" t="s">
        <v>175</v>
      </c>
      <c s="31" t="s">
        <v>81</v>
      </c>
      <c s="32">
        <v>10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55</v>
      </c>
      <c r="E126" s="38" t="s">
        <v>49</v>
      </c>
    </row>
    <row r="127" spans="1:5" ht="89.25">
      <c r="A127" t="s">
        <v>56</v>
      </c>
      <c r="E127" s="36" t="s">
        <v>176</v>
      </c>
    </row>
    <row r="128" spans="1:16" ht="12.75">
      <c r="A128" s="25" t="s">
        <v>47</v>
      </c>
      <c s="29" t="s">
        <v>177</v>
      </c>
      <c s="29" t="s">
        <v>178</v>
      </c>
      <c s="25" t="s">
        <v>49</v>
      </c>
      <c s="30" t="s">
        <v>179</v>
      </c>
      <c s="31" t="s">
        <v>81</v>
      </c>
      <c s="32">
        <v>10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55</v>
      </c>
      <c r="E130" s="38" t="s">
        <v>49</v>
      </c>
    </row>
    <row r="131" spans="1:5" ht="89.25">
      <c r="A131" t="s">
        <v>56</v>
      </c>
      <c r="E131" s="36" t="s">
        <v>176</v>
      </c>
    </row>
    <row r="132" spans="1:16" ht="12.75">
      <c r="A132" s="25" t="s">
        <v>47</v>
      </c>
      <c s="29" t="s">
        <v>180</v>
      </c>
      <c s="29" t="s">
        <v>181</v>
      </c>
      <c s="25" t="s">
        <v>49</v>
      </c>
      <c s="30" t="s">
        <v>182</v>
      </c>
      <c s="31" t="s">
        <v>81</v>
      </c>
      <c s="32">
        <v>130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183</v>
      </c>
    </row>
    <row r="135" spans="1:5" ht="89.25">
      <c r="A135" t="s">
        <v>56</v>
      </c>
      <c r="E135" s="36" t="s">
        <v>176</v>
      </c>
    </row>
    <row r="136" spans="1:16" ht="25.5">
      <c r="A136" s="25" t="s">
        <v>47</v>
      </c>
      <c s="29" t="s">
        <v>184</v>
      </c>
      <c s="29" t="s">
        <v>185</v>
      </c>
      <c s="25" t="s">
        <v>49</v>
      </c>
      <c s="30" t="s">
        <v>186</v>
      </c>
      <c s="31" t="s">
        <v>76</v>
      </c>
      <c s="32">
        <v>4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12.75">
      <c r="A138" s="37" t="s">
        <v>55</v>
      </c>
      <c r="E138" s="38" t="s">
        <v>49</v>
      </c>
    </row>
    <row r="139" spans="1:5" ht="102">
      <c r="A139" t="s">
        <v>56</v>
      </c>
      <c r="E139" s="36" t="s">
        <v>187</v>
      </c>
    </row>
    <row r="140" spans="1:16" ht="25.5">
      <c r="A140" s="25" t="s">
        <v>47</v>
      </c>
      <c s="29" t="s">
        <v>188</v>
      </c>
      <c s="29" t="s">
        <v>189</v>
      </c>
      <c s="25" t="s">
        <v>49</v>
      </c>
      <c s="30" t="s">
        <v>190</v>
      </c>
      <c s="31" t="s">
        <v>76</v>
      </c>
      <c s="32">
        <v>2</v>
      </c>
      <c s="33">
        <v>0</v>
      </c>
      <c s="34">
        <f>ROUND(ROUND(H140,2)*ROUND(G140,3),2)</f>
      </c>
      <c s="31" t="s">
        <v>52</v>
      </c>
      <c r="O140">
        <f>(I140*21)/100</f>
      </c>
      <c t="s">
        <v>23</v>
      </c>
    </row>
    <row r="141" spans="1:5" ht="12.75">
      <c r="A141" s="35" t="s">
        <v>53</v>
      </c>
      <c r="E141" s="36" t="s">
        <v>49</v>
      </c>
    </row>
    <row r="142" spans="1:5" ht="12.75">
      <c r="A142" s="37" t="s">
        <v>55</v>
      </c>
      <c r="E142" s="38" t="s">
        <v>49</v>
      </c>
    </row>
    <row r="143" spans="1:5" ht="102">
      <c r="A143" t="s">
        <v>56</v>
      </c>
      <c r="E143" s="36" t="s">
        <v>187</v>
      </c>
    </row>
    <row r="144" spans="1:16" ht="25.5">
      <c r="A144" s="25" t="s">
        <v>47</v>
      </c>
      <c s="29" t="s">
        <v>191</v>
      </c>
      <c s="29" t="s">
        <v>192</v>
      </c>
      <c s="25" t="s">
        <v>49</v>
      </c>
      <c s="30" t="s">
        <v>193</v>
      </c>
      <c s="31" t="s">
        <v>76</v>
      </c>
      <c s="32">
        <v>10</v>
      </c>
      <c s="33">
        <v>0</v>
      </c>
      <c s="34">
        <f>ROUND(ROUND(H144,2)*ROUND(G144,3),2)</f>
      </c>
      <c s="31" t="s">
        <v>52</v>
      </c>
      <c r="O144">
        <f>(I144*21)/100</f>
      </c>
      <c t="s">
        <v>23</v>
      </c>
    </row>
    <row r="145" spans="1:5" ht="12.75">
      <c r="A145" s="35" t="s">
        <v>53</v>
      </c>
      <c r="E145" s="36" t="s">
        <v>49</v>
      </c>
    </row>
    <row r="146" spans="1:5" ht="12.75">
      <c r="A146" s="37" t="s">
        <v>55</v>
      </c>
      <c r="E146" s="38" t="s">
        <v>49</v>
      </c>
    </row>
    <row r="147" spans="1:5" ht="102">
      <c r="A147" t="s">
        <v>56</v>
      </c>
      <c r="E147" s="36" t="s">
        <v>187</v>
      </c>
    </row>
    <row r="148" spans="1:16" ht="12.75">
      <c r="A148" s="25" t="s">
        <v>47</v>
      </c>
      <c s="29" t="s">
        <v>194</v>
      </c>
      <c s="29" t="s">
        <v>195</v>
      </c>
      <c s="25" t="s">
        <v>49</v>
      </c>
      <c s="30" t="s">
        <v>196</v>
      </c>
      <c s="31" t="s">
        <v>76</v>
      </c>
      <c s="32">
        <v>1</v>
      </c>
      <c s="33">
        <v>0</v>
      </c>
      <c s="34">
        <f>ROUND(ROUND(H148,2)*ROUND(G148,3),2)</f>
      </c>
      <c s="31" t="s">
        <v>52</v>
      </c>
      <c r="O148">
        <f>(I148*21)/100</f>
      </c>
      <c t="s">
        <v>23</v>
      </c>
    </row>
    <row r="149" spans="1:5" ht="12.75">
      <c r="A149" s="35" t="s">
        <v>53</v>
      </c>
      <c r="E149" s="36" t="s">
        <v>49</v>
      </c>
    </row>
    <row r="150" spans="1:5" ht="12.75">
      <c r="A150" s="37" t="s">
        <v>55</v>
      </c>
      <c r="E150" s="38" t="s">
        <v>49</v>
      </c>
    </row>
    <row r="151" spans="1:5" ht="127.5">
      <c r="A151" t="s">
        <v>56</v>
      </c>
      <c r="E151" s="36" t="s">
        <v>197</v>
      </c>
    </row>
    <row r="152" spans="1:16" ht="12.75">
      <c r="A152" s="25" t="s">
        <v>47</v>
      </c>
      <c s="29" t="s">
        <v>198</v>
      </c>
      <c s="29" t="s">
        <v>199</v>
      </c>
      <c s="25" t="s">
        <v>49</v>
      </c>
      <c s="30" t="s">
        <v>200</v>
      </c>
      <c s="31" t="s">
        <v>201</v>
      </c>
      <c s="32">
        <v>10</v>
      </c>
      <c s="33">
        <v>0</v>
      </c>
      <c s="34">
        <f>ROUND(ROUND(H152,2)*ROUND(G152,3),2)</f>
      </c>
      <c s="31" t="s">
        <v>52</v>
      </c>
      <c r="O152">
        <f>(I152*21)/100</f>
      </c>
      <c t="s">
        <v>23</v>
      </c>
    </row>
    <row r="153" spans="1:5" ht="12.75">
      <c r="A153" s="35" t="s">
        <v>53</v>
      </c>
      <c r="E153" s="36" t="s">
        <v>49</v>
      </c>
    </row>
    <row r="154" spans="1:5" ht="12.75">
      <c r="A154" s="37" t="s">
        <v>55</v>
      </c>
      <c r="E154" s="38" t="s">
        <v>49</v>
      </c>
    </row>
    <row r="155" spans="1:5" ht="89.25">
      <c r="A155" t="s">
        <v>56</v>
      </c>
      <c r="E155" s="36" t="s">
        <v>202</v>
      </c>
    </row>
    <row r="156" spans="1:18" ht="12.75" customHeight="1">
      <c r="A156" s="6" t="s">
        <v>45</v>
      </c>
      <c s="6"/>
      <c s="40" t="s">
        <v>203</v>
      </c>
      <c s="6"/>
      <c s="27" t="s">
        <v>204</v>
      </c>
      <c s="6"/>
      <c s="6"/>
      <c s="6"/>
      <c s="41">
        <f>0+Q156</f>
      </c>
      <c s="6"/>
      <c r="O156">
        <f>0+R156</f>
      </c>
      <c r="Q156">
        <f>0+I157+I161+I165+I169+I173+I177+I181</f>
      </c>
      <c>
        <f>0+O157+O161+O165+O169+O173+O177+O181</f>
      </c>
    </row>
    <row r="157" spans="1:16" ht="12.75">
      <c r="A157" s="25" t="s">
        <v>47</v>
      </c>
      <c s="29" t="s">
        <v>205</v>
      </c>
      <c s="29" t="s">
        <v>206</v>
      </c>
      <c s="25" t="s">
        <v>49</v>
      </c>
      <c s="30" t="s">
        <v>207</v>
      </c>
      <c s="31" t="s">
        <v>208</v>
      </c>
      <c s="32">
        <v>13.348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49</v>
      </c>
    </row>
    <row r="159" spans="1:5" ht="51">
      <c r="A159" s="37" t="s">
        <v>55</v>
      </c>
      <c r="E159" s="38" t="s">
        <v>209</v>
      </c>
    </row>
    <row r="160" spans="1:5" ht="204">
      <c r="A160" t="s">
        <v>56</v>
      </c>
      <c r="E160" s="36" t="s">
        <v>210</v>
      </c>
    </row>
    <row r="161" spans="1:16" ht="12.75">
      <c r="A161" s="25" t="s">
        <v>211</v>
      </c>
      <c s="29" t="s">
        <v>212</v>
      </c>
      <c s="29" t="s">
        <v>213</v>
      </c>
      <c s="25" t="s">
        <v>49</v>
      </c>
      <c s="30" t="s">
        <v>214</v>
      </c>
      <c s="31" t="s">
        <v>208</v>
      </c>
      <c s="32">
        <v>13.348</v>
      </c>
      <c s="33">
        <v>0</v>
      </c>
      <c s="34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5" t="s">
        <v>53</v>
      </c>
      <c r="E162" s="36" t="s">
        <v>49</v>
      </c>
    </row>
    <row r="163" spans="1:5" ht="12.75">
      <c r="A163" s="37" t="s">
        <v>55</v>
      </c>
      <c r="E163" s="38" t="s">
        <v>49</v>
      </c>
    </row>
    <row r="164" spans="1:5" ht="76.5">
      <c r="A164" t="s">
        <v>56</v>
      </c>
      <c r="E164" s="36" t="s">
        <v>215</v>
      </c>
    </row>
    <row r="165" spans="1:16" ht="12.75">
      <c r="A165" s="25" t="s">
        <v>47</v>
      </c>
      <c s="29" t="s">
        <v>216</v>
      </c>
      <c s="29" t="s">
        <v>217</v>
      </c>
      <c s="25" t="s">
        <v>49</v>
      </c>
      <c s="30" t="s">
        <v>218</v>
      </c>
      <c s="31" t="s">
        <v>208</v>
      </c>
      <c s="32">
        <v>8.74</v>
      </c>
      <c s="33">
        <v>0</v>
      </c>
      <c s="34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5" t="s">
        <v>53</v>
      </c>
      <c r="E166" s="36" t="s">
        <v>49</v>
      </c>
    </row>
    <row r="167" spans="1:5" ht="38.25">
      <c r="A167" s="37" t="s">
        <v>55</v>
      </c>
      <c r="E167" s="38" t="s">
        <v>219</v>
      </c>
    </row>
    <row r="168" spans="1:5" ht="204">
      <c r="A168" t="s">
        <v>56</v>
      </c>
      <c r="E168" s="36" t="s">
        <v>220</v>
      </c>
    </row>
    <row r="169" spans="1:16" ht="12.75">
      <c r="A169" s="25" t="s">
        <v>211</v>
      </c>
      <c s="29" t="s">
        <v>221</v>
      </c>
      <c s="29" t="s">
        <v>222</v>
      </c>
      <c s="25" t="s">
        <v>49</v>
      </c>
      <c s="30" t="s">
        <v>223</v>
      </c>
      <c s="31" t="s">
        <v>208</v>
      </c>
      <c s="32">
        <v>8.74</v>
      </c>
      <c s="33">
        <v>0</v>
      </c>
      <c s="34">
        <f>ROUND(ROUND(H169,2)*ROUND(G169,3),2)</f>
      </c>
      <c s="31" t="s">
        <v>52</v>
      </c>
      <c r="O169">
        <f>(I169*21)/100</f>
      </c>
      <c t="s">
        <v>23</v>
      </c>
    </row>
    <row r="170" spans="1:5" ht="12.75">
      <c r="A170" s="35" t="s">
        <v>53</v>
      </c>
      <c r="E170" s="36" t="s">
        <v>49</v>
      </c>
    </row>
    <row r="171" spans="1:5" ht="12.75">
      <c r="A171" s="37" t="s">
        <v>55</v>
      </c>
      <c r="E171" s="38" t="s">
        <v>49</v>
      </c>
    </row>
    <row r="172" spans="1:5" ht="76.5">
      <c r="A172" t="s">
        <v>56</v>
      </c>
      <c r="E172" s="36" t="s">
        <v>224</v>
      </c>
    </row>
    <row r="173" spans="1:16" ht="25.5">
      <c r="A173" s="25" t="s">
        <v>47</v>
      </c>
      <c s="29" t="s">
        <v>225</v>
      </c>
      <c s="29" t="s">
        <v>226</v>
      </c>
      <c s="25" t="s">
        <v>49</v>
      </c>
      <c s="30" t="s">
        <v>227</v>
      </c>
      <c s="31" t="s">
        <v>76</v>
      </c>
      <c s="32">
        <v>36</v>
      </c>
      <c s="33">
        <v>0</v>
      </c>
      <c s="34">
        <f>ROUND(ROUND(H173,2)*ROUND(G173,3),2)</f>
      </c>
      <c s="31" t="s">
        <v>52</v>
      </c>
      <c r="O173">
        <f>(I173*21)/100</f>
      </c>
      <c t="s">
        <v>23</v>
      </c>
    </row>
    <row r="174" spans="1:5" ht="12.75">
      <c r="A174" s="35" t="s">
        <v>53</v>
      </c>
      <c r="E174" s="36" t="s">
        <v>49</v>
      </c>
    </row>
    <row r="175" spans="1:5" ht="12.75">
      <c r="A175" s="37" t="s">
        <v>55</v>
      </c>
      <c r="E175" s="38" t="s">
        <v>228</v>
      </c>
    </row>
    <row r="176" spans="1:5" ht="114.75">
      <c r="A176" t="s">
        <v>56</v>
      </c>
      <c r="E176" s="36" t="s">
        <v>229</v>
      </c>
    </row>
    <row r="177" spans="1:16" ht="25.5">
      <c r="A177" s="25" t="s">
        <v>47</v>
      </c>
      <c s="29" t="s">
        <v>230</v>
      </c>
      <c s="29" t="s">
        <v>231</v>
      </c>
      <c s="25" t="s">
        <v>49</v>
      </c>
      <c s="30" t="s">
        <v>232</v>
      </c>
      <c s="31" t="s">
        <v>76</v>
      </c>
      <c s="32">
        <v>4</v>
      </c>
      <c s="33">
        <v>0</v>
      </c>
      <c s="34">
        <f>ROUND(ROUND(H177,2)*ROUND(G177,3),2)</f>
      </c>
      <c s="31" t="s">
        <v>52</v>
      </c>
      <c r="O177">
        <f>(I177*21)/100</f>
      </c>
      <c t="s">
        <v>23</v>
      </c>
    </row>
    <row r="178" spans="1:5" ht="12.75">
      <c r="A178" s="35" t="s">
        <v>53</v>
      </c>
      <c r="E178" s="36" t="s">
        <v>49</v>
      </c>
    </row>
    <row r="179" spans="1:5" ht="12.75">
      <c r="A179" s="37" t="s">
        <v>55</v>
      </c>
      <c r="E179" s="38" t="s">
        <v>233</v>
      </c>
    </row>
    <row r="180" spans="1:5" ht="114.75">
      <c r="A180" t="s">
        <v>56</v>
      </c>
      <c r="E180" s="36" t="s">
        <v>234</v>
      </c>
    </row>
    <row r="181" spans="1:16" ht="12.75">
      <c r="A181" s="25" t="s">
        <v>47</v>
      </c>
      <c s="29" t="s">
        <v>235</v>
      </c>
      <c s="29" t="s">
        <v>236</v>
      </c>
      <c s="25" t="s">
        <v>49</v>
      </c>
      <c s="30" t="s">
        <v>237</v>
      </c>
      <c s="31" t="s">
        <v>76</v>
      </c>
      <c s="32">
        <v>50</v>
      </c>
      <c s="33">
        <v>0</v>
      </c>
      <c s="34">
        <f>ROUND(ROUND(H181,2)*ROUND(G181,3),2)</f>
      </c>
      <c s="31" t="s">
        <v>52</v>
      </c>
      <c r="O181">
        <f>(I181*21)/100</f>
      </c>
      <c t="s">
        <v>23</v>
      </c>
    </row>
    <row r="182" spans="1:5" ht="12.75">
      <c r="A182" s="35" t="s">
        <v>53</v>
      </c>
      <c r="E182" s="36" t="s">
        <v>49</v>
      </c>
    </row>
    <row r="183" spans="1:5" ht="12.75">
      <c r="A183" s="37" t="s">
        <v>55</v>
      </c>
      <c r="E183" s="38" t="s">
        <v>238</v>
      </c>
    </row>
    <row r="184" spans="1:5" ht="102">
      <c r="A184" t="s">
        <v>56</v>
      </c>
      <c r="E184" s="36" t="s">
        <v>239</v>
      </c>
    </row>
    <row r="185" spans="1:18" ht="12.75" customHeight="1">
      <c r="A185" s="6" t="s">
        <v>45</v>
      </c>
      <c s="6"/>
      <c s="40" t="s">
        <v>240</v>
      </c>
      <c s="6"/>
      <c s="27" t="s">
        <v>241</v>
      </c>
      <c s="6"/>
      <c s="6"/>
      <c s="6"/>
      <c s="41">
        <f>0+Q185</f>
      </c>
      <c s="6"/>
      <c r="O185">
        <f>0+R185</f>
      </c>
      <c r="Q185">
        <f>0+I186+I190+I194+I198+I202+I206+I210+I214+I218+I222+I226+I230+I234+I238+I242+I246+I250+I254+I258</f>
      </c>
      <c>
        <f>0+O186+O190+O194+O198+O202+O206+O210+O214+O218+O222+O226+O230+O234+O238+O242+O246+O250+O254+O258</f>
      </c>
    </row>
    <row r="186" spans="1:16" ht="12.75">
      <c r="A186" s="25" t="s">
        <v>47</v>
      </c>
      <c s="29" t="s">
        <v>242</v>
      </c>
      <c s="29" t="s">
        <v>243</v>
      </c>
      <c s="25" t="s">
        <v>49</v>
      </c>
      <c s="30" t="s">
        <v>244</v>
      </c>
      <c s="31" t="s">
        <v>81</v>
      </c>
      <c s="32">
        <v>10</v>
      </c>
      <c s="33">
        <v>0</v>
      </c>
      <c s="34">
        <f>ROUND(ROUND(H186,2)*ROUND(G186,3),2)</f>
      </c>
      <c s="31" t="s">
        <v>52</v>
      </c>
      <c r="O186">
        <f>(I186*21)/100</f>
      </c>
      <c t="s">
        <v>23</v>
      </c>
    </row>
    <row r="187" spans="1:5" ht="12.75">
      <c r="A187" s="35" t="s">
        <v>53</v>
      </c>
      <c r="E187" s="36" t="s">
        <v>49</v>
      </c>
    </row>
    <row r="188" spans="1:5" ht="12.75">
      <c r="A188" s="37" t="s">
        <v>55</v>
      </c>
      <c r="E188" s="38" t="s">
        <v>49</v>
      </c>
    </row>
    <row r="189" spans="1:5" ht="114.75">
      <c r="A189" t="s">
        <v>56</v>
      </c>
      <c r="E189" s="36" t="s">
        <v>245</v>
      </c>
    </row>
    <row r="190" spans="1:16" ht="12.75">
      <c r="A190" s="25" t="s">
        <v>211</v>
      </c>
      <c s="29" t="s">
        <v>246</v>
      </c>
      <c s="29" t="s">
        <v>247</v>
      </c>
      <c s="25" t="s">
        <v>49</v>
      </c>
      <c s="30" t="s">
        <v>248</v>
      </c>
      <c s="31" t="s">
        <v>81</v>
      </c>
      <c s="32">
        <v>10</v>
      </c>
      <c s="33">
        <v>0</v>
      </c>
      <c s="34">
        <f>ROUND(ROUND(H190,2)*ROUND(G190,3),2)</f>
      </c>
      <c s="31" t="s">
        <v>52</v>
      </c>
      <c r="O190">
        <f>(I190*21)/100</f>
      </c>
      <c t="s">
        <v>23</v>
      </c>
    </row>
    <row r="191" spans="1:5" ht="12.75">
      <c r="A191" s="35" t="s">
        <v>53</v>
      </c>
      <c r="E191" s="36" t="s">
        <v>49</v>
      </c>
    </row>
    <row r="192" spans="1:5" ht="12.75">
      <c r="A192" s="37" t="s">
        <v>55</v>
      </c>
      <c r="E192" s="38" t="s">
        <v>49</v>
      </c>
    </row>
    <row r="193" spans="1:5" ht="114.75">
      <c r="A193" t="s">
        <v>56</v>
      </c>
      <c r="E193" s="36" t="s">
        <v>249</v>
      </c>
    </row>
    <row r="194" spans="1:16" ht="25.5">
      <c r="A194" s="25" t="s">
        <v>47</v>
      </c>
      <c s="29" t="s">
        <v>250</v>
      </c>
      <c s="29" t="s">
        <v>251</v>
      </c>
      <c s="25" t="s">
        <v>49</v>
      </c>
      <c s="30" t="s">
        <v>252</v>
      </c>
      <c s="31" t="s">
        <v>76</v>
      </c>
      <c s="32">
        <v>1</v>
      </c>
      <c s="33">
        <v>0</v>
      </c>
      <c s="34">
        <f>ROUND(ROUND(H194,2)*ROUND(G194,3),2)</f>
      </c>
      <c s="31" t="s">
        <v>52</v>
      </c>
      <c r="O194">
        <f>(I194*21)/100</f>
      </c>
      <c t="s">
        <v>23</v>
      </c>
    </row>
    <row r="195" spans="1:5" ht="12.75">
      <c r="A195" s="35" t="s">
        <v>53</v>
      </c>
      <c r="E195" s="36" t="s">
        <v>49</v>
      </c>
    </row>
    <row r="196" spans="1:5" ht="12.75">
      <c r="A196" s="37" t="s">
        <v>55</v>
      </c>
      <c r="E196" s="38" t="s">
        <v>49</v>
      </c>
    </row>
    <row r="197" spans="1:5" ht="165.75">
      <c r="A197" t="s">
        <v>56</v>
      </c>
      <c r="E197" s="36" t="s">
        <v>253</v>
      </c>
    </row>
    <row r="198" spans="1:16" ht="12.75">
      <c r="A198" s="25" t="s">
        <v>47</v>
      </c>
      <c s="29" t="s">
        <v>254</v>
      </c>
      <c s="29" t="s">
        <v>255</v>
      </c>
      <c s="25" t="s">
        <v>49</v>
      </c>
      <c s="30" t="s">
        <v>256</v>
      </c>
      <c s="31" t="s">
        <v>76</v>
      </c>
      <c s="32">
        <v>1</v>
      </c>
      <c s="33">
        <v>0</v>
      </c>
      <c s="34">
        <f>ROUND(ROUND(H198,2)*ROUND(G198,3),2)</f>
      </c>
      <c s="31" t="s">
        <v>52</v>
      </c>
      <c r="O198">
        <f>(I198*21)/100</f>
      </c>
      <c t="s">
        <v>23</v>
      </c>
    </row>
    <row r="199" spans="1:5" ht="12.75">
      <c r="A199" s="35" t="s">
        <v>53</v>
      </c>
      <c r="E199" s="36" t="s">
        <v>49</v>
      </c>
    </row>
    <row r="200" spans="1:5" ht="12.75">
      <c r="A200" s="37" t="s">
        <v>55</v>
      </c>
      <c r="E200" s="38" t="s">
        <v>49</v>
      </c>
    </row>
    <row r="201" spans="1:5" ht="153">
      <c r="A201" t="s">
        <v>56</v>
      </c>
      <c r="E201" s="36" t="s">
        <v>257</v>
      </c>
    </row>
    <row r="202" spans="1:16" ht="12.75">
      <c r="A202" s="25" t="s">
        <v>47</v>
      </c>
      <c s="29" t="s">
        <v>258</v>
      </c>
      <c s="29" t="s">
        <v>259</v>
      </c>
      <c s="25" t="s">
        <v>49</v>
      </c>
      <c s="30" t="s">
        <v>260</v>
      </c>
      <c s="31" t="s">
        <v>76</v>
      </c>
      <c s="32">
        <v>1</v>
      </c>
      <c s="33">
        <v>0</v>
      </c>
      <c s="34">
        <f>ROUND(ROUND(H202,2)*ROUND(G202,3),2)</f>
      </c>
      <c s="31" t="s">
        <v>52</v>
      </c>
      <c r="O202">
        <f>(I202*21)/100</f>
      </c>
      <c t="s">
        <v>23</v>
      </c>
    </row>
    <row r="203" spans="1:5" ht="12.75">
      <c r="A203" s="35" t="s">
        <v>53</v>
      </c>
      <c r="E203" s="36" t="s">
        <v>49</v>
      </c>
    </row>
    <row r="204" spans="1:5" ht="12.75">
      <c r="A204" s="37" t="s">
        <v>55</v>
      </c>
      <c r="E204" s="38" t="s">
        <v>49</v>
      </c>
    </row>
    <row r="205" spans="1:5" ht="102">
      <c r="A205" t="s">
        <v>56</v>
      </c>
      <c r="E205" s="36" t="s">
        <v>261</v>
      </c>
    </row>
    <row r="206" spans="1:16" ht="12.75">
      <c r="A206" s="25" t="s">
        <v>211</v>
      </c>
      <c s="29" t="s">
        <v>262</v>
      </c>
      <c s="29" t="s">
        <v>263</v>
      </c>
      <c s="25" t="s">
        <v>49</v>
      </c>
      <c s="30" t="s">
        <v>264</v>
      </c>
      <c s="31" t="s">
        <v>76</v>
      </c>
      <c s="32">
        <v>1</v>
      </c>
      <c s="33">
        <v>0</v>
      </c>
      <c s="34">
        <f>ROUND(ROUND(H206,2)*ROUND(G206,3),2)</f>
      </c>
      <c s="31" t="s">
        <v>52</v>
      </c>
      <c r="O206">
        <f>(I206*21)/100</f>
      </c>
      <c t="s">
        <v>23</v>
      </c>
    </row>
    <row r="207" spans="1:5" ht="12.75">
      <c r="A207" s="35" t="s">
        <v>53</v>
      </c>
      <c r="E207" s="36" t="s">
        <v>49</v>
      </c>
    </row>
    <row r="208" spans="1:5" ht="12.75">
      <c r="A208" s="37" t="s">
        <v>55</v>
      </c>
      <c r="E208" s="38" t="s">
        <v>49</v>
      </c>
    </row>
    <row r="209" spans="1:5" ht="114.75">
      <c r="A209" t="s">
        <v>56</v>
      </c>
      <c r="E209" s="36" t="s">
        <v>265</v>
      </c>
    </row>
    <row r="210" spans="1:16" ht="12.75">
      <c r="A210" s="25" t="s">
        <v>47</v>
      </c>
      <c s="29" t="s">
        <v>266</v>
      </c>
      <c s="29" t="s">
        <v>267</v>
      </c>
      <c s="25" t="s">
        <v>49</v>
      </c>
      <c s="30" t="s">
        <v>268</v>
      </c>
      <c s="31" t="s">
        <v>76</v>
      </c>
      <c s="32">
        <v>5</v>
      </c>
      <c s="33">
        <v>0</v>
      </c>
      <c s="34">
        <f>ROUND(ROUND(H210,2)*ROUND(G210,3),2)</f>
      </c>
      <c s="31" t="s">
        <v>52</v>
      </c>
      <c r="O210">
        <f>(I210*21)/100</f>
      </c>
      <c t="s">
        <v>23</v>
      </c>
    </row>
    <row r="211" spans="1:5" ht="12.75">
      <c r="A211" s="35" t="s">
        <v>53</v>
      </c>
      <c r="E211" s="36" t="s">
        <v>49</v>
      </c>
    </row>
    <row r="212" spans="1:5" ht="12.75">
      <c r="A212" s="37" t="s">
        <v>55</v>
      </c>
      <c r="E212" s="38" t="s">
        <v>49</v>
      </c>
    </row>
    <row r="213" spans="1:5" ht="102">
      <c r="A213" t="s">
        <v>56</v>
      </c>
      <c r="E213" s="36" t="s">
        <v>269</v>
      </c>
    </row>
    <row r="214" spans="1:16" ht="12.75">
      <c r="A214" s="25" t="s">
        <v>211</v>
      </c>
      <c s="29" t="s">
        <v>270</v>
      </c>
      <c s="29" t="s">
        <v>271</v>
      </c>
      <c s="25" t="s">
        <v>49</v>
      </c>
      <c s="30" t="s">
        <v>272</v>
      </c>
      <c s="31" t="s">
        <v>76</v>
      </c>
      <c s="32">
        <v>5</v>
      </c>
      <c s="33">
        <v>0</v>
      </c>
      <c s="34">
        <f>ROUND(ROUND(H214,2)*ROUND(G214,3),2)</f>
      </c>
      <c s="31" t="s">
        <v>52</v>
      </c>
      <c r="O214">
        <f>(I214*21)/100</f>
      </c>
      <c t="s">
        <v>23</v>
      </c>
    </row>
    <row r="215" spans="1:5" ht="12.75">
      <c r="A215" s="35" t="s">
        <v>53</v>
      </c>
      <c r="E215" s="36" t="s">
        <v>49</v>
      </c>
    </row>
    <row r="216" spans="1:5" ht="12.75">
      <c r="A216" s="37" t="s">
        <v>55</v>
      </c>
      <c r="E216" s="38" t="s">
        <v>49</v>
      </c>
    </row>
    <row r="217" spans="1:5" ht="114.75">
      <c r="A217" t="s">
        <v>56</v>
      </c>
      <c r="E217" s="36" t="s">
        <v>273</v>
      </c>
    </row>
    <row r="218" spans="1:16" ht="25.5">
      <c r="A218" s="25" t="s">
        <v>47</v>
      </c>
      <c s="29" t="s">
        <v>274</v>
      </c>
      <c s="29" t="s">
        <v>275</v>
      </c>
      <c s="25" t="s">
        <v>49</v>
      </c>
      <c s="30" t="s">
        <v>276</v>
      </c>
      <c s="31" t="s">
        <v>76</v>
      </c>
      <c s="32">
        <v>1</v>
      </c>
      <c s="33">
        <v>0</v>
      </c>
      <c s="34">
        <f>ROUND(ROUND(H218,2)*ROUND(G218,3),2)</f>
      </c>
      <c s="31" t="s">
        <v>52</v>
      </c>
      <c r="O218">
        <f>(I218*21)/100</f>
      </c>
      <c t="s">
        <v>23</v>
      </c>
    </row>
    <row r="219" spans="1:5" ht="12.75">
      <c r="A219" s="35" t="s">
        <v>53</v>
      </c>
      <c r="E219" s="36" t="s">
        <v>49</v>
      </c>
    </row>
    <row r="220" spans="1:5" ht="12.75">
      <c r="A220" s="37" t="s">
        <v>55</v>
      </c>
      <c r="E220" s="38" t="s">
        <v>49</v>
      </c>
    </row>
    <row r="221" spans="1:5" ht="140.25">
      <c r="A221" t="s">
        <v>56</v>
      </c>
      <c r="E221" s="36" t="s">
        <v>277</v>
      </c>
    </row>
    <row r="222" spans="1:16" ht="12.75">
      <c r="A222" s="25" t="s">
        <v>47</v>
      </c>
      <c s="29" t="s">
        <v>278</v>
      </c>
      <c s="29" t="s">
        <v>279</v>
      </c>
      <c s="25" t="s">
        <v>49</v>
      </c>
      <c s="30" t="s">
        <v>280</v>
      </c>
      <c s="31" t="s">
        <v>76</v>
      </c>
      <c s="32">
        <v>1</v>
      </c>
      <c s="33">
        <v>0</v>
      </c>
      <c s="34">
        <f>ROUND(ROUND(H222,2)*ROUND(G222,3),2)</f>
      </c>
      <c s="31" t="s">
        <v>52</v>
      </c>
      <c r="O222">
        <f>(I222*21)/100</f>
      </c>
      <c t="s">
        <v>23</v>
      </c>
    </row>
    <row r="223" spans="1:5" ht="12.75">
      <c r="A223" s="35" t="s">
        <v>53</v>
      </c>
      <c r="E223" s="36" t="s">
        <v>49</v>
      </c>
    </row>
    <row r="224" spans="1:5" ht="12.75">
      <c r="A224" s="37" t="s">
        <v>55</v>
      </c>
      <c r="E224" s="38" t="s">
        <v>49</v>
      </c>
    </row>
    <row r="225" spans="1:5" ht="102">
      <c r="A225" t="s">
        <v>56</v>
      </c>
      <c r="E225" s="36" t="s">
        <v>281</v>
      </c>
    </row>
    <row r="226" spans="1:16" ht="12.75">
      <c r="A226" s="25" t="s">
        <v>211</v>
      </c>
      <c s="29" t="s">
        <v>282</v>
      </c>
      <c s="29" t="s">
        <v>283</v>
      </c>
      <c s="25" t="s">
        <v>49</v>
      </c>
      <c s="30" t="s">
        <v>284</v>
      </c>
      <c s="31" t="s">
        <v>76</v>
      </c>
      <c s="32">
        <v>1</v>
      </c>
      <c s="33">
        <v>0</v>
      </c>
      <c s="34">
        <f>ROUND(ROUND(H226,2)*ROUND(G226,3),2)</f>
      </c>
      <c s="31" t="s">
        <v>52</v>
      </c>
      <c r="O226">
        <f>(I226*21)/100</f>
      </c>
      <c t="s">
        <v>23</v>
      </c>
    </row>
    <row r="227" spans="1:5" ht="12.75">
      <c r="A227" s="35" t="s">
        <v>53</v>
      </c>
      <c r="E227" s="36" t="s">
        <v>49</v>
      </c>
    </row>
    <row r="228" spans="1:5" ht="12.75">
      <c r="A228" s="37" t="s">
        <v>55</v>
      </c>
      <c r="E228" s="38" t="s">
        <v>49</v>
      </c>
    </row>
    <row r="229" spans="1:5" ht="102">
      <c r="A229" t="s">
        <v>56</v>
      </c>
      <c r="E229" s="36" t="s">
        <v>285</v>
      </c>
    </row>
    <row r="230" spans="1:16" ht="12.75">
      <c r="A230" s="25" t="s">
        <v>47</v>
      </c>
      <c s="29" t="s">
        <v>286</v>
      </c>
      <c s="29" t="s">
        <v>287</v>
      </c>
      <c s="25" t="s">
        <v>49</v>
      </c>
      <c s="30" t="s">
        <v>288</v>
      </c>
      <c s="31" t="s">
        <v>76</v>
      </c>
      <c s="32">
        <v>1</v>
      </c>
      <c s="33">
        <v>0</v>
      </c>
      <c s="34">
        <f>ROUND(ROUND(H230,2)*ROUND(G230,3),2)</f>
      </c>
      <c s="31" t="s">
        <v>52</v>
      </c>
      <c r="O230">
        <f>(I230*21)/100</f>
      </c>
      <c t="s">
        <v>23</v>
      </c>
    </row>
    <row r="231" spans="1:5" ht="12.75">
      <c r="A231" s="35" t="s">
        <v>53</v>
      </c>
      <c r="E231" s="36" t="s">
        <v>49</v>
      </c>
    </row>
    <row r="232" spans="1:5" ht="12.75">
      <c r="A232" s="37" t="s">
        <v>55</v>
      </c>
      <c r="E232" s="38" t="s">
        <v>49</v>
      </c>
    </row>
    <row r="233" spans="1:5" ht="127.5">
      <c r="A233" t="s">
        <v>56</v>
      </c>
      <c r="E233" s="36" t="s">
        <v>289</v>
      </c>
    </row>
    <row r="234" spans="1:16" ht="12.75">
      <c r="A234" s="25" t="s">
        <v>47</v>
      </c>
      <c s="29" t="s">
        <v>290</v>
      </c>
      <c s="29" t="s">
        <v>291</v>
      </c>
      <c s="25" t="s">
        <v>49</v>
      </c>
      <c s="30" t="s">
        <v>292</v>
      </c>
      <c s="31" t="s">
        <v>76</v>
      </c>
      <c s="32">
        <v>1</v>
      </c>
      <c s="33">
        <v>0</v>
      </c>
      <c s="34">
        <f>ROUND(ROUND(H234,2)*ROUND(G234,3),2)</f>
      </c>
      <c s="31" t="s">
        <v>52</v>
      </c>
      <c r="O234">
        <f>(I234*21)/100</f>
      </c>
      <c t="s">
        <v>23</v>
      </c>
    </row>
    <row r="235" spans="1:5" ht="12.75">
      <c r="A235" s="35" t="s">
        <v>53</v>
      </c>
      <c r="E235" s="36" t="s">
        <v>49</v>
      </c>
    </row>
    <row r="236" spans="1:5" ht="12.75">
      <c r="A236" s="37" t="s">
        <v>55</v>
      </c>
      <c r="E236" s="38" t="s">
        <v>49</v>
      </c>
    </row>
    <row r="237" spans="1:5" ht="114.75">
      <c r="A237" t="s">
        <v>56</v>
      </c>
      <c r="E237" s="36" t="s">
        <v>293</v>
      </c>
    </row>
    <row r="238" spans="1:16" ht="12.75">
      <c r="A238" s="25" t="s">
        <v>211</v>
      </c>
      <c s="29" t="s">
        <v>294</v>
      </c>
      <c s="29" t="s">
        <v>295</v>
      </c>
      <c s="25" t="s">
        <v>49</v>
      </c>
      <c s="30" t="s">
        <v>296</v>
      </c>
      <c s="31" t="s">
        <v>76</v>
      </c>
      <c s="32">
        <v>1</v>
      </c>
      <c s="33">
        <v>0</v>
      </c>
      <c s="34">
        <f>ROUND(ROUND(H238,2)*ROUND(G238,3),2)</f>
      </c>
      <c s="31" t="s">
        <v>52</v>
      </c>
      <c r="O238">
        <f>(I238*21)/100</f>
      </c>
      <c t="s">
        <v>23</v>
      </c>
    </row>
    <row r="239" spans="1:5" ht="12.75">
      <c r="A239" s="35" t="s">
        <v>53</v>
      </c>
      <c r="E239" s="36" t="s">
        <v>49</v>
      </c>
    </row>
    <row r="240" spans="1:5" ht="12.75">
      <c r="A240" s="37" t="s">
        <v>55</v>
      </c>
      <c r="E240" s="38" t="s">
        <v>49</v>
      </c>
    </row>
    <row r="241" spans="1:5" ht="114.75">
      <c r="A241" t="s">
        <v>56</v>
      </c>
      <c r="E241" s="36" t="s">
        <v>297</v>
      </c>
    </row>
    <row r="242" spans="1:16" ht="12.75">
      <c r="A242" s="25" t="s">
        <v>47</v>
      </c>
      <c s="29" t="s">
        <v>298</v>
      </c>
      <c s="29" t="s">
        <v>299</v>
      </c>
      <c s="25" t="s">
        <v>49</v>
      </c>
      <c s="30" t="s">
        <v>300</v>
      </c>
      <c s="31" t="s">
        <v>76</v>
      </c>
      <c s="32">
        <v>1</v>
      </c>
      <c s="33">
        <v>0</v>
      </c>
      <c s="34">
        <f>ROUND(ROUND(H242,2)*ROUND(G242,3),2)</f>
      </c>
      <c s="31" t="s">
        <v>52</v>
      </c>
      <c r="O242">
        <f>(I242*21)/100</f>
      </c>
      <c t="s">
        <v>23</v>
      </c>
    </row>
    <row r="243" spans="1:5" ht="12.75">
      <c r="A243" s="35" t="s">
        <v>53</v>
      </c>
      <c r="E243" s="36" t="s">
        <v>49</v>
      </c>
    </row>
    <row r="244" spans="1:5" ht="12.75">
      <c r="A244" s="37" t="s">
        <v>55</v>
      </c>
      <c r="E244" s="38" t="s">
        <v>49</v>
      </c>
    </row>
    <row r="245" spans="1:5" ht="127.5">
      <c r="A245" t="s">
        <v>56</v>
      </c>
      <c r="E245" s="36" t="s">
        <v>301</v>
      </c>
    </row>
    <row r="246" spans="1:16" ht="12.75">
      <c r="A246" s="25" t="s">
        <v>47</v>
      </c>
      <c s="29" t="s">
        <v>302</v>
      </c>
      <c s="29" t="s">
        <v>303</v>
      </c>
      <c s="25" t="s">
        <v>49</v>
      </c>
      <c s="30" t="s">
        <v>304</v>
      </c>
      <c s="31" t="s">
        <v>76</v>
      </c>
      <c s="32">
        <v>1</v>
      </c>
      <c s="33">
        <v>0</v>
      </c>
      <c s="34">
        <f>ROUND(ROUND(H246,2)*ROUND(G246,3),2)</f>
      </c>
      <c s="31"/>
      <c r="O246">
        <f>(I246*21)/100</f>
      </c>
      <c t="s">
        <v>23</v>
      </c>
    </row>
    <row r="247" spans="1:5" ht="12.75">
      <c r="A247" s="35" t="s">
        <v>53</v>
      </c>
      <c r="E247" s="36" t="s">
        <v>49</v>
      </c>
    </row>
    <row r="248" spans="1:5" ht="12.75">
      <c r="A248" s="37" t="s">
        <v>55</v>
      </c>
      <c r="E248" s="38" t="s">
        <v>49</v>
      </c>
    </row>
    <row r="249" spans="1:5" ht="51">
      <c r="A249" t="s">
        <v>56</v>
      </c>
      <c r="E249" s="36" t="s">
        <v>305</v>
      </c>
    </row>
    <row r="250" spans="1:16" ht="12.75">
      <c r="A250" s="25" t="s">
        <v>211</v>
      </c>
      <c s="29" t="s">
        <v>306</v>
      </c>
      <c s="29" t="s">
        <v>307</v>
      </c>
      <c s="25" t="s">
        <v>49</v>
      </c>
      <c s="30" t="s">
        <v>308</v>
      </c>
      <c s="31" t="s">
        <v>76</v>
      </c>
      <c s="32">
        <v>1</v>
      </c>
      <c s="33">
        <v>0</v>
      </c>
      <c s="34">
        <f>ROUND(ROUND(H250,2)*ROUND(G250,3),2)</f>
      </c>
      <c s="31"/>
      <c r="O250">
        <f>(I250*21)/100</f>
      </c>
      <c t="s">
        <v>23</v>
      </c>
    </row>
    <row r="251" spans="1:5" ht="12.75">
      <c r="A251" s="35" t="s">
        <v>53</v>
      </c>
      <c r="E251" s="36" t="s">
        <v>49</v>
      </c>
    </row>
    <row r="252" spans="1:5" ht="12.75">
      <c r="A252" s="37" t="s">
        <v>55</v>
      </c>
      <c r="E252" s="38" t="s">
        <v>49</v>
      </c>
    </row>
    <row r="253" spans="1:5" ht="63.75">
      <c r="A253" t="s">
        <v>56</v>
      </c>
      <c r="E253" s="36" t="s">
        <v>309</v>
      </c>
    </row>
    <row r="254" spans="1:16" ht="12.75">
      <c r="A254" s="25" t="s">
        <v>47</v>
      </c>
      <c s="29" t="s">
        <v>310</v>
      </c>
      <c s="29" t="s">
        <v>311</v>
      </c>
      <c s="25" t="s">
        <v>49</v>
      </c>
      <c s="30" t="s">
        <v>312</v>
      </c>
      <c s="31" t="s">
        <v>76</v>
      </c>
      <c s="32">
        <v>1</v>
      </c>
      <c s="33">
        <v>0</v>
      </c>
      <c s="34">
        <f>ROUND(ROUND(H254,2)*ROUND(G254,3),2)</f>
      </c>
      <c s="31" t="s">
        <v>313</v>
      </c>
      <c r="O254">
        <f>(I254*21)/100</f>
      </c>
      <c t="s">
        <v>23</v>
      </c>
    </row>
    <row r="255" spans="1:5" ht="12.75">
      <c r="A255" s="35" t="s">
        <v>53</v>
      </c>
      <c r="E255" s="36" t="s">
        <v>49</v>
      </c>
    </row>
    <row r="256" spans="1:5" ht="12.75">
      <c r="A256" s="37" t="s">
        <v>55</v>
      </c>
      <c r="E256" s="38" t="s">
        <v>49</v>
      </c>
    </row>
    <row r="257" spans="1:5" ht="89.25">
      <c r="A257" t="s">
        <v>56</v>
      </c>
      <c r="E257" s="36" t="s">
        <v>314</v>
      </c>
    </row>
    <row r="258" spans="1:16" ht="12.75">
      <c r="A258" s="25" t="s">
        <v>47</v>
      </c>
      <c s="29" t="s">
        <v>315</v>
      </c>
      <c s="29" t="s">
        <v>316</v>
      </c>
      <c s="25" t="s">
        <v>49</v>
      </c>
      <c s="30" t="s">
        <v>317</v>
      </c>
      <c s="31" t="s">
        <v>76</v>
      </c>
      <c s="32">
        <v>1</v>
      </c>
      <c s="33">
        <v>0</v>
      </c>
      <c s="34">
        <f>ROUND(ROUND(H258,2)*ROUND(G258,3),2)</f>
      </c>
      <c s="31" t="s">
        <v>313</v>
      </c>
      <c r="O258">
        <f>(I258*21)/100</f>
      </c>
      <c t="s">
        <v>23</v>
      </c>
    </row>
    <row r="259" spans="1:5" ht="12.75">
      <c r="A259" s="35" t="s">
        <v>53</v>
      </c>
      <c r="E259" s="36" t="s">
        <v>49</v>
      </c>
    </row>
    <row r="260" spans="1:5" ht="12.75">
      <c r="A260" s="37" t="s">
        <v>55</v>
      </c>
      <c r="E260" s="38" t="s">
        <v>49</v>
      </c>
    </row>
    <row r="261" spans="1:5" ht="89.25">
      <c r="A261" t="s">
        <v>56</v>
      </c>
      <c r="E261" s="36" t="s">
        <v>314</v>
      </c>
    </row>
    <row r="262" spans="1:18" ht="12.75" customHeight="1">
      <c r="A262" s="6" t="s">
        <v>45</v>
      </c>
      <c s="6"/>
      <c s="40" t="s">
        <v>318</v>
      </c>
      <c s="6"/>
      <c s="27" t="s">
        <v>319</v>
      </c>
      <c s="6"/>
      <c s="6"/>
      <c s="6"/>
      <c s="41">
        <f>0+Q262</f>
      </c>
      <c s="6"/>
      <c r="O262">
        <f>0+R262</f>
      </c>
      <c r="Q262">
        <f>0+I263+I267+I271+I275+I279+I283+I287</f>
      </c>
      <c>
        <f>0+O263+O267+O271+O275+O279+O283+O287</f>
      </c>
    </row>
    <row r="263" spans="1:16" ht="12.75">
      <c r="A263" s="25" t="s">
        <v>47</v>
      </c>
      <c s="29" t="s">
        <v>320</v>
      </c>
      <c s="29" t="s">
        <v>321</v>
      </c>
      <c s="25" t="s">
        <v>49</v>
      </c>
      <c s="30" t="s">
        <v>322</v>
      </c>
      <c s="31" t="s">
        <v>76</v>
      </c>
      <c s="32">
        <v>5</v>
      </c>
      <c s="33">
        <v>0</v>
      </c>
      <c s="34">
        <f>ROUND(ROUND(H263,2)*ROUND(G263,3),2)</f>
      </c>
      <c s="31" t="s">
        <v>52</v>
      </c>
      <c r="O263">
        <f>(I263*21)/100</f>
      </c>
      <c t="s">
        <v>23</v>
      </c>
    </row>
    <row r="264" spans="1:5" ht="12.75">
      <c r="A264" s="35" t="s">
        <v>53</v>
      </c>
      <c r="E264" s="36" t="s">
        <v>49</v>
      </c>
    </row>
    <row r="265" spans="1:5" ht="12.75">
      <c r="A265" s="37" t="s">
        <v>55</v>
      </c>
      <c r="E265" s="38" t="s">
        <v>49</v>
      </c>
    </row>
    <row r="266" spans="1:5" ht="127.5">
      <c r="A266" t="s">
        <v>56</v>
      </c>
      <c r="E266" s="36" t="s">
        <v>323</v>
      </c>
    </row>
    <row r="267" spans="1:16" ht="12.75">
      <c r="A267" s="25" t="s">
        <v>211</v>
      </c>
      <c s="29" t="s">
        <v>324</v>
      </c>
      <c s="29" t="s">
        <v>325</v>
      </c>
      <c s="25" t="s">
        <v>49</v>
      </c>
      <c s="30" t="s">
        <v>326</v>
      </c>
      <c s="31" t="s">
        <v>76</v>
      </c>
      <c s="32">
        <v>5</v>
      </c>
      <c s="33">
        <v>0</v>
      </c>
      <c s="34">
        <f>ROUND(ROUND(H267,2)*ROUND(G267,3),2)</f>
      </c>
      <c s="31" t="s">
        <v>52</v>
      </c>
      <c r="O267">
        <f>(I267*21)/100</f>
      </c>
      <c t="s">
        <v>23</v>
      </c>
    </row>
    <row r="268" spans="1:5" ht="12.75">
      <c r="A268" s="35" t="s">
        <v>53</v>
      </c>
      <c r="E268" s="36" t="s">
        <v>49</v>
      </c>
    </row>
    <row r="269" spans="1:5" ht="12.75">
      <c r="A269" s="37" t="s">
        <v>55</v>
      </c>
      <c r="E269" s="38" t="s">
        <v>49</v>
      </c>
    </row>
    <row r="270" spans="1:5" ht="114.75">
      <c r="A270" t="s">
        <v>56</v>
      </c>
      <c r="E270" s="36" t="s">
        <v>327</v>
      </c>
    </row>
    <row r="271" spans="1:16" ht="12.75">
      <c r="A271" s="25" t="s">
        <v>47</v>
      </c>
      <c s="29" t="s">
        <v>328</v>
      </c>
      <c s="29" t="s">
        <v>329</v>
      </c>
      <c s="25" t="s">
        <v>49</v>
      </c>
      <c s="30" t="s">
        <v>330</v>
      </c>
      <c s="31" t="s">
        <v>76</v>
      </c>
      <c s="32">
        <v>1</v>
      </c>
      <c s="33">
        <v>0</v>
      </c>
      <c s="34">
        <f>ROUND(ROUND(H271,2)*ROUND(G271,3),2)</f>
      </c>
      <c s="31" t="s">
        <v>313</v>
      </c>
      <c r="O271">
        <f>(I271*21)/100</f>
      </c>
      <c t="s">
        <v>23</v>
      </c>
    </row>
    <row r="272" spans="1:5" ht="12.75">
      <c r="A272" s="35" t="s">
        <v>53</v>
      </c>
      <c r="E272" s="36" t="s">
        <v>49</v>
      </c>
    </row>
    <row r="273" spans="1:5" ht="12.75">
      <c r="A273" s="37" t="s">
        <v>55</v>
      </c>
      <c r="E273" s="38" t="s">
        <v>49</v>
      </c>
    </row>
    <row r="274" spans="1:5" ht="114.75">
      <c r="A274" t="s">
        <v>56</v>
      </c>
      <c r="E274" s="36" t="s">
        <v>331</v>
      </c>
    </row>
    <row r="275" spans="1:16" ht="25.5">
      <c r="A275" s="25" t="s">
        <v>47</v>
      </c>
      <c s="29" t="s">
        <v>332</v>
      </c>
      <c s="29" t="s">
        <v>333</v>
      </c>
      <c s="25" t="s">
        <v>49</v>
      </c>
      <c s="30" t="s">
        <v>334</v>
      </c>
      <c s="31" t="s">
        <v>76</v>
      </c>
      <c s="32">
        <v>2</v>
      </c>
      <c s="33">
        <v>0</v>
      </c>
      <c s="34">
        <f>ROUND(ROUND(H275,2)*ROUND(G275,3),2)</f>
      </c>
      <c s="31" t="s">
        <v>313</v>
      </c>
      <c r="O275">
        <f>(I275*21)/100</f>
      </c>
      <c t="s">
        <v>23</v>
      </c>
    </row>
    <row r="276" spans="1:5" ht="12.75">
      <c r="A276" s="35" t="s">
        <v>53</v>
      </c>
      <c r="E276" s="36" t="s">
        <v>49</v>
      </c>
    </row>
    <row r="277" spans="1:5" ht="12.75">
      <c r="A277" s="37" t="s">
        <v>55</v>
      </c>
      <c r="E277" s="38" t="s">
        <v>49</v>
      </c>
    </row>
    <row r="278" spans="1:5" ht="153">
      <c r="A278" t="s">
        <v>56</v>
      </c>
      <c r="E278" s="36" t="s">
        <v>335</v>
      </c>
    </row>
    <row r="279" spans="1:16" ht="12.75">
      <c r="A279" s="25" t="s">
        <v>47</v>
      </c>
      <c s="29" t="s">
        <v>336</v>
      </c>
      <c s="29" t="s">
        <v>337</v>
      </c>
      <c s="25" t="s">
        <v>49</v>
      </c>
      <c s="30" t="s">
        <v>338</v>
      </c>
      <c s="31" t="s">
        <v>76</v>
      </c>
      <c s="32">
        <v>1</v>
      </c>
      <c s="33">
        <v>0</v>
      </c>
      <c s="34">
        <f>ROUND(ROUND(H279,2)*ROUND(G279,3),2)</f>
      </c>
      <c s="31" t="s">
        <v>313</v>
      </c>
      <c r="O279">
        <f>(I279*21)/100</f>
      </c>
      <c t="s">
        <v>23</v>
      </c>
    </row>
    <row r="280" spans="1:5" ht="12.75">
      <c r="A280" s="35" t="s">
        <v>53</v>
      </c>
      <c r="E280" s="36" t="s">
        <v>49</v>
      </c>
    </row>
    <row r="281" spans="1:5" ht="12.75">
      <c r="A281" s="37" t="s">
        <v>55</v>
      </c>
      <c r="E281" s="38" t="s">
        <v>49</v>
      </c>
    </row>
    <row r="282" spans="1:5" ht="140.25">
      <c r="A282" t="s">
        <v>56</v>
      </c>
      <c r="E282" s="36" t="s">
        <v>339</v>
      </c>
    </row>
    <row r="283" spans="1:16" ht="12.75">
      <c r="A283" s="25" t="s">
        <v>47</v>
      </c>
      <c s="29" t="s">
        <v>340</v>
      </c>
      <c s="29" t="s">
        <v>341</v>
      </c>
      <c s="25" t="s">
        <v>49</v>
      </c>
      <c s="30" t="s">
        <v>342</v>
      </c>
      <c s="31" t="s">
        <v>76</v>
      </c>
      <c s="32">
        <v>4</v>
      </c>
      <c s="33">
        <v>0</v>
      </c>
      <c s="34">
        <f>ROUND(ROUND(H283,2)*ROUND(G283,3),2)</f>
      </c>
      <c s="31"/>
      <c r="O283">
        <f>(I283*21)/100</f>
      </c>
      <c t="s">
        <v>23</v>
      </c>
    </row>
    <row r="284" spans="1:5" ht="12.75">
      <c r="A284" s="35" t="s">
        <v>53</v>
      </c>
      <c r="E284" s="36" t="s">
        <v>49</v>
      </c>
    </row>
    <row r="285" spans="1:5" ht="12.75">
      <c r="A285" s="37" t="s">
        <v>55</v>
      </c>
      <c r="E285" s="38" t="s">
        <v>49</v>
      </c>
    </row>
    <row r="286" spans="1:5" ht="114.75">
      <c r="A286" t="s">
        <v>56</v>
      </c>
      <c r="E286" s="36" t="s">
        <v>343</v>
      </c>
    </row>
    <row r="287" spans="1:16" ht="12.75">
      <c r="A287" s="25" t="s">
        <v>211</v>
      </c>
      <c s="29" t="s">
        <v>344</v>
      </c>
      <c s="29" t="s">
        <v>345</v>
      </c>
      <c s="25" t="s">
        <v>49</v>
      </c>
      <c s="30" t="s">
        <v>346</v>
      </c>
      <c s="31" t="s">
        <v>76</v>
      </c>
      <c s="32">
        <v>4</v>
      </c>
      <c s="33">
        <v>0</v>
      </c>
      <c s="34">
        <f>ROUND(ROUND(H287,2)*ROUND(G287,3),2)</f>
      </c>
      <c s="31"/>
      <c r="O287">
        <f>(I287*21)/100</f>
      </c>
      <c t="s">
        <v>23</v>
      </c>
    </row>
    <row r="288" spans="1:5" ht="12.75">
      <c r="A288" s="35" t="s">
        <v>53</v>
      </c>
      <c r="E288" s="36" t="s">
        <v>49</v>
      </c>
    </row>
    <row r="289" spans="1:5" ht="12.75">
      <c r="A289" s="37" t="s">
        <v>55</v>
      </c>
      <c r="E289" s="38" t="s">
        <v>49</v>
      </c>
    </row>
    <row r="290" spans="1:5" ht="114.75">
      <c r="A290" t="s">
        <v>56</v>
      </c>
      <c r="E290" s="36" t="s">
        <v>347</v>
      </c>
    </row>
    <row r="291" spans="1:18" ht="12.75" customHeight="1">
      <c r="A291" s="6" t="s">
        <v>45</v>
      </c>
      <c s="6"/>
      <c s="40" t="s">
        <v>348</v>
      </c>
      <c s="6"/>
      <c s="27" t="s">
        <v>349</v>
      </c>
      <c s="6"/>
      <c s="6"/>
      <c s="6"/>
      <c s="41">
        <f>0+Q291</f>
      </c>
      <c s="6"/>
      <c r="O291">
        <f>0+R291</f>
      </c>
      <c r="Q291">
        <f>0+I292+I296+I300+I304+I308+I312+I316+I320+I324+I328+I332+I336+I340+I344+I348</f>
      </c>
      <c>
        <f>0+O292+O296+O300+O304+O308+O312+O316+O320+O324+O328+O332+O336+O340+O344+O348</f>
      </c>
    </row>
    <row r="292" spans="1:16" ht="25.5">
      <c r="A292" s="25" t="s">
        <v>47</v>
      </c>
      <c s="29" t="s">
        <v>350</v>
      </c>
      <c s="29" t="s">
        <v>351</v>
      </c>
      <c s="25" t="s">
        <v>49</v>
      </c>
      <c s="30" t="s">
        <v>352</v>
      </c>
      <c s="31" t="s">
        <v>76</v>
      </c>
      <c s="32">
        <v>1</v>
      </c>
      <c s="33">
        <v>0</v>
      </c>
      <c s="34">
        <f>ROUND(ROUND(H292,2)*ROUND(G292,3),2)</f>
      </c>
      <c s="31" t="s">
        <v>52</v>
      </c>
      <c r="O292">
        <f>(I292*21)/100</f>
      </c>
      <c t="s">
        <v>23</v>
      </c>
    </row>
    <row r="293" spans="1:5" ht="12.75">
      <c r="A293" s="35" t="s">
        <v>53</v>
      </c>
      <c r="E293" s="36" t="s">
        <v>49</v>
      </c>
    </row>
    <row r="294" spans="1:5" ht="12.75">
      <c r="A294" s="37" t="s">
        <v>55</v>
      </c>
      <c r="E294" s="38" t="s">
        <v>49</v>
      </c>
    </row>
    <row r="295" spans="1:5" ht="140.25">
      <c r="A295" t="s">
        <v>56</v>
      </c>
      <c r="E295" s="36" t="s">
        <v>353</v>
      </c>
    </row>
    <row r="296" spans="1:16" ht="25.5">
      <c r="A296" s="25" t="s">
        <v>211</v>
      </c>
      <c s="29" t="s">
        <v>354</v>
      </c>
      <c s="29" t="s">
        <v>355</v>
      </c>
      <c s="25" t="s">
        <v>49</v>
      </c>
      <c s="30" t="s">
        <v>356</v>
      </c>
      <c s="31" t="s">
        <v>76</v>
      </c>
      <c s="32">
        <v>1</v>
      </c>
      <c s="33">
        <v>0</v>
      </c>
      <c s="34">
        <f>ROUND(ROUND(H296,2)*ROUND(G296,3),2)</f>
      </c>
      <c s="31" t="s">
        <v>52</v>
      </c>
      <c r="O296">
        <f>(I296*21)/100</f>
      </c>
      <c t="s">
        <v>23</v>
      </c>
    </row>
    <row r="297" spans="1:5" ht="12.75">
      <c r="A297" s="35" t="s">
        <v>53</v>
      </c>
      <c r="E297" s="36" t="s">
        <v>49</v>
      </c>
    </row>
    <row r="298" spans="1:5" ht="12.75">
      <c r="A298" s="37" t="s">
        <v>55</v>
      </c>
      <c r="E298" s="38" t="s">
        <v>49</v>
      </c>
    </row>
    <row r="299" spans="1:5" ht="114.75">
      <c r="A299" t="s">
        <v>56</v>
      </c>
      <c r="E299" s="36" t="s">
        <v>357</v>
      </c>
    </row>
    <row r="300" spans="1:16" ht="25.5">
      <c r="A300" s="25" t="s">
        <v>47</v>
      </c>
      <c s="29" t="s">
        <v>358</v>
      </c>
      <c s="29" t="s">
        <v>359</v>
      </c>
      <c s="25" t="s">
        <v>49</v>
      </c>
      <c s="30" t="s">
        <v>360</v>
      </c>
      <c s="31" t="s">
        <v>76</v>
      </c>
      <c s="32">
        <v>1</v>
      </c>
      <c s="33">
        <v>0</v>
      </c>
      <c s="34">
        <f>ROUND(ROUND(H300,2)*ROUND(G300,3),2)</f>
      </c>
      <c s="31" t="s">
        <v>52</v>
      </c>
      <c r="O300">
        <f>(I300*21)/100</f>
      </c>
      <c t="s">
        <v>23</v>
      </c>
    </row>
    <row r="301" spans="1:5" ht="12.75">
      <c r="A301" s="35" t="s">
        <v>53</v>
      </c>
      <c r="E301" s="36" t="s">
        <v>49</v>
      </c>
    </row>
    <row r="302" spans="1:5" ht="12.75">
      <c r="A302" s="37" t="s">
        <v>55</v>
      </c>
      <c r="E302" s="38" t="s">
        <v>49</v>
      </c>
    </row>
    <row r="303" spans="1:5" ht="153">
      <c r="A303" t="s">
        <v>56</v>
      </c>
      <c r="E303" s="36" t="s">
        <v>361</v>
      </c>
    </row>
    <row r="304" spans="1:16" ht="12.75">
      <c r="A304" s="25" t="s">
        <v>47</v>
      </c>
      <c s="29" t="s">
        <v>362</v>
      </c>
      <c s="29" t="s">
        <v>363</v>
      </c>
      <c s="25" t="s">
        <v>49</v>
      </c>
      <c s="30" t="s">
        <v>364</v>
      </c>
      <c s="31" t="s">
        <v>76</v>
      </c>
      <c s="32">
        <v>1</v>
      </c>
      <c s="33">
        <v>0</v>
      </c>
      <c s="34">
        <f>ROUND(ROUND(H304,2)*ROUND(G304,3),2)</f>
      </c>
      <c s="31" t="s">
        <v>52</v>
      </c>
      <c r="O304">
        <f>(I304*21)/100</f>
      </c>
      <c t="s">
        <v>23</v>
      </c>
    </row>
    <row r="305" spans="1:5" ht="12.75">
      <c r="A305" s="35" t="s">
        <v>53</v>
      </c>
      <c r="E305" s="36" t="s">
        <v>49</v>
      </c>
    </row>
    <row r="306" spans="1:5" ht="12.75">
      <c r="A306" s="37" t="s">
        <v>55</v>
      </c>
      <c r="E306" s="38" t="s">
        <v>49</v>
      </c>
    </row>
    <row r="307" spans="1:5" ht="140.25">
      <c r="A307" t="s">
        <v>56</v>
      </c>
      <c r="E307" s="36" t="s">
        <v>365</v>
      </c>
    </row>
    <row r="308" spans="1:16" ht="12.75">
      <c r="A308" s="25" t="s">
        <v>211</v>
      </c>
      <c s="29" t="s">
        <v>366</v>
      </c>
      <c s="29" t="s">
        <v>367</v>
      </c>
      <c s="25" t="s">
        <v>49</v>
      </c>
      <c s="30" t="s">
        <v>368</v>
      </c>
      <c s="31" t="s">
        <v>76</v>
      </c>
      <c s="32">
        <v>1</v>
      </c>
      <c s="33">
        <v>0</v>
      </c>
      <c s="34">
        <f>ROUND(ROUND(H308,2)*ROUND(G308,3),2)</f>
      </c>
      <c s="31" t="s">
        <v>52</v>
      </c>
      <c r="O308">
        <f>(I308*21)/100</f>
      </c>
      <c t="s">
        <v>23</v>
      </c>
    </row>
    <row r="309" spans="1:5" ht="12.75">
      <c r="A309" s="35" t="s">
        <v>53</v>
      </c>
      <c r="E309" s="36" t="s">
        <v>49</v>
      </c>
    </row>
    <row r="310" spans="1:5" ht="12.75">
      <c r="A310" s="37" t="s">
        <v>55</v>
      </c>
      <c r="E310" s="38" t="s">
        <v>49</v>
      </c>
    </row>
    <row r="311" spans="1:5" ht="127.5">
      <c r="A311" t="s">
        <v>56</v>
      </c>
      <c r="E311" s="36" t="s">
        <v>369</v>
      </c>
    </row>
    <row r="312" spans="1:16" ht="12.75">
      <c r="A312" s="25" t="s">
        <v>47</v>
      </c>
      <c s="29" t="s">
        <v>370</v>
      </c>
      <c s="29" t="s">
        <v>371</v>
      </c>
      <c s="25" t="s">
        <v>49</v>
      </c>
      <c s="30" t="s">
        <v>372</v>
      </c>
      <c s="31" t="s">
        <v>76</v>
      </c>
      <c s="32">
        <v>1</v>
      </c>
      <c s="33">
        <v>0</v>
      </c>
      <c s="34">
        <f>ROUND(ROUND(H312,2)*ROUND(G312,3),2)</f>
      </c>
      <c s="31" t="s">
        <v>52</v>
      </c>
      <c r="O312">
        <f>(I312*21)/100</f>
      </c>
      <c t="s">
        <v>23</v>
      </c>
    </row>
    <row r="313" spans="1:5" ht="12.75">
      <c r="A313" s="35" t="s">
        <v>53</v>
      </c>
      <c r="E313" s="36" t="s">
        <v>49</v>
      </c>
    </row>
    <row r="314" spans="1:5" ht="12.75">
      <c r="A314" s="37" t="s">
        <v>55</v>
      </c>
      <c r="E314" s="38" t="s">
        <v>49</v>
      </c>
    </row>
    <row r="315" spans="1:5" ht="165.75">
      <c r="A315" t="s">
        <v>56</v>
      </c>
      <c r="E315" s="36" t="s">
        <v>373</v>
      </c>
    </row>
    <row r="316" spans="1:16" ht="25.5">
      <c r="A316" s="25" t="s">
        <v>211</v>
      </c>
      <c s="29" t="s">
        <v>374</v>
      </c>
      <c s="29" t="s">
        <v>375</v>
      </c>
      <c s="25" t="s">
        <v>49</v>
      </c>
      <c s="30" t="s">
        <v>376</v>
      </c>
      <c s="31" t="s">
        <v>76</v>
      </c>
      <c s="32">
        <v>1</v>
      </c>
      <c s="33">
        <v>0</v>
      </c>
      <c s="34">
        <f>ROUND(ROUND(H316,2)*ROUND(G316,3),2)</f>
      </c>
      <c s="31" t="s">
        <v>313</v>
      </c>
      <c r="O316">
        <f>(I316*21)/100</f>
      </c>
      <c t="s">
        <v>23</v>
      </c>
    </row>
    <row r="317" spans="1:5" ht="12.75">
      <c r="A317" s="35" t="s">
        <v>53</v>
      </c>
      <c r="E317" s="36" t="s">
        <v>49</v>
      </c>
    </row>
    <row r="318" spans="1:5" ht="12.75">
      <c r="A318" s="37" t="s">
        <v>55</v>
      </c>
      <c r="E318" s="38" t="s">
        <v>49</v>
      </c>
    </row>
    <row r="319" spans="1:5" ht="114.75">
      <c r="A319" t="s">
        <v>56</v>
      </c>
      <c r="E319" s="36" t="s">
        <v>377</v>
      </c>
    </row>
    <row r="320" spans="1:16" ht="12.75">
      <c r="A320" s="25" t="s">
        <v>47</v>
      </c>
      <c s="29" t="s">
        <v>378</v>
      </c>
      <c s="29" t="s">
        <v>379</v>
      </c>
      <c s="25" t="s">
        <v>49</v>
      </c>
      <c s="30" t="s">
        <v>380</v>
      </c>
      <c s="31" t="s">
        <v>76</v>
      </c>
      <c s="32">
        <v>1</v>
      </c>
      <c s="33">
        <v>0</v>
      </c>
      <c s="34">
        <f>ROUND(ROUND(H320,2)*ROUND(G320,3),2)</f>
      </c>
      <c s="31" t="s">
        <v>52</v>
      </c>
      <c r="O320">
        <f>(I320*21)/100</f>
      </c>
      <c t="s">
        <v>23</v>
      </c>
    </row>
    <row r="321" spans="1:5" ht="12.75">
      <c r="A321" s="35" t="s">
        <v>53</v>
      </c>
      <c r="E321" s="36" t="s">
        <v>49</v>
      </c>
    </row>
    <row r="322" spans="1:5" ht="12.75">
      <c r="A322" s="37" t="s">
        <v>55</v>
      </c>
      <c r="E322" s="38" t="s">
        <v>49</v>
      </c>
    </row>
    <row r="323" spans="1:5" ht="153">
      <c r="A323" t="s">
        <v>56</v>
      </c>
      <c r="E323" s="36" t="s">
        <v>381</v>
      </c>
    </row>
    <row r="324" spans="1:16" ht="12.75">
      <c r="A324" s="25" t="s">
        <v>47</v>
      </c>
      <c s="29" t="s">
        <v>382</v>
      </c>
      <c s="29" t="s">
        <v>383</v>
      </c>
      <c s="25" t="s">
        <v>49</v>
      </c>
      <c s="30" t="s">
        <v>384</v>
      </c>
      <c s="31" t="s">
        <v>76</v>
      </c>
      <c s="32">
        <v>4</v>
      </c>
      <c s="33">
        <v>0</v>
      </c>
      <c s="34">
        <f>ROUND(ROUND(H324,2)*ROUND(G324,3),2)</f>
      </c>
      <c s="31" t="s">
        <v>52</v>
      </c>
      <c r="O324">
        <f>(I324*21)/100</f>
      </c>
      <c t="s">
        <v>23</v>
      </c>
    </row>
    <row r="325" spans="1:5" ht="12.75">
      <c r="A325" s="35" t="s">
        <v>53</v>
      </c>
      <c r="E325" s="36" t="s">
        <v>49</v>
      </c>
    </row>
    <row r="326" spans="1:5" ht="12.75">
      <c r="A326" s="37" t="s">
        <v>55</v>
      </c>
      <c r="E326" s="38" t="s">
        <v>49</v>
      </c>
    </row>
    <row r="327" spans="1:5" ht="140.25">
      <c r="A327" t="s">
        <v>56</v>
      </c>
      <c r="E327" s="36" t="s">
        <v>385</v>
      </c>
    </row>
    <row r="328" spans="1:16" ht="12.75">
      <c r="A328" s="25" t="s">
        <v>211</v>
      </c>
      <c s="29" t="s">
        <v>386</v>
      </c>
      <c s="29" t="s">
        <v>387</v>
      </c>
      <c s="25" t="s">
        <v>49</v>
      </c>
      <c s="30" t="s">
        <v>388</v>
      </c>
      <c s="31" t="s">
        <v>76</v>
      </c>
      <c s="32">
        <v>4</v>
      </c>
      <c s="33">
        <v>0</v>
      </c>
      <c s="34">
        <f>ROUND(ROUND(H328,2)*ROUND(G328,3),2)</f>
      </c>
      <c s="31" t="s">
        <v>52</v>
      </c>
      <c r="O328">
        <f>(I328*21)/100</f>
      </c>
      <c t="s">
        <v>23</v>
      </c>
    </row>
    <row r="329" spans="1:5" ht="12.75">
      <c r="A329" s="35" t="s">
        <v>53</v>
      </c>
      <c r="E329" s="36" t="s">
        <v>389</v>
      </c>
    </row>
    <row r="330" spans="1:5" ht="12.75">
      <c r="A330" s="37" t="s">
        <v>55</v>
      </c>
      <c r="E330" s="38" t="s">
        <v>49</v>
      </c>
    </row>
    <row r="331" spans="1:5" ht="114.75">
      <c r="A331" t="s">
        <v>56</v>
      </c>
      <c r="E331" s="36" t="s">
        <v>390</v>
      </c>
    </row>
    <row r="332" spans="1:16" ht="12.75">
      <c r="A332" s="25" t="s">
        <v>47</v>
      </c>
      <c s="29" t="s">
        <v>391</v>
      </c>
      <c s="29" t="s">
        <v>392</v>
      </c>
      <c s="25" t="s">
        <v>49</v>
      </c>
      <c s="30" t="s">
        <v>393</v>
      </c>
      <c s="31" t="s">
        <v>76</v>
      </c>
      <c s="32">
        <v>4</v>
      </c>
      <c s="33">
        <v>0</v>
      </c>
      <c s="34">
        <f>ROUND(ROUND(H332,2)*ROUND(G332,3),2)</f>
      </c>
      <c s="31" t="s">
        <v>52</v>
      </c>
      <c r="O332">
        <f>(I332*21)/100</f>
      </c>
      <c t="s">
        <v>23</v>
      </c>
    </row>
    <row r="333" spans="1:5" ht="12.75">
      <c r="A333" s="35" t="s">
        <v>53</v>
      </c>
      <c r="E333" s="36" t="s">
        <v>49</v>
      </c>
    </row>
    <row r="334" spans="1:5" ht="12.75">
      <c r="A334" s="37" t="s">
        <v>55</v>
      </c>
      <c r="E334" s="38" t="s">
        <v>49</v>
      </c>
    </row>
    <row r="335" spans="1:5" ht="153">
      <c r="A335" t="s">
        <v>56</v>
      </c>
      <c r="E335" s="36" t="s">
        <v>394</v>
      </c>
    </row>
    <row r="336" spans="1:16" ht="12.75">
      <c r="A336" s="25" t="s">
        <v>47</v>
      </c>
      <c s="29" t="s">
        <v>395</v>
      </c>
      <c s="29" t="s">
        <v>396</v>
      </c>
      <c s="25" t="s">
        <v>49</v>
      </c>
      <c s="30" t="s">
        <v>397</v>
      </c>
      <c s="31" t="s">
        <v>76</v>
      </c>
      <c s="32">
        <v>1</v>
      </c>
      <c s="33">
        <v>0</v>
      </c>
      <c s="34">
        <f>ROUND(ROUND(H336,2)*ROUND(G336,3),2)</f>
      </c>
      <c s="31" t="s">
        <v>52</v>
      </c>
      <c r="O336">
        <f>(I336*21)/100</f>
      </c>
      <c t="s">
        <v>23</v>
      </c>
    </row>
    <row r="337" spans="1:5" ht="12.75">
      <c r="A337" s="35" t="s">
        <v>53</v>
      </c>
      <c r="E337" s="36" t="s">
        <v>49</v>
      </c>
    </row>
    <row r="338" spans="1:5" ht="12.75">
      <c r="A338" s="37" t="s">
        <v>55</v>
      </c>
      <c r="E338" s="38" t="s">
        <v>49</v>
      </c>
    </row>
    <row r="339" spans="1:5" ht="114.75">
      <c r="A339" t="s">
        <v>56</v>
      </c>
      <c r="E339" s="36" t="s">
        <v>398</v>
      </c>
    </row>
    <row r="340" spans="1:16" ht="12.75">
      <c r="A340" s="25" t="s">
        <v>211</v>
      </c>
      <c s="29" t="s">
        <v>399</v>
      </c>
      <c s="29" t="s">
        <v>400</v>
      </c>
      <c s="25" t="s">
        <v>49</v>
      </c>
      <c s="30" t="s">
        <v>401</v>
      </c>
      <c s="31" t="s">
        <v>76</v>
      </c>
      <c s="32">
        <v>1</v>
      </c>
      <c s="33">
        <v>0</v>
      </c>
      <c s="34">
        <f>ROUND(ROUND(H340,2)*ROUND(G340,3),2)</f>
      </c>
      <c s="31" t="s">
        <v>52</v>
      </c>
      <c r="O340">
        <f>(I340*21)/100</f>
      </c>
      <c t="s">
        <v>23</v>
      </c>
    </row>
    <row r="341" spans="1:5" ht="12.75">
      <c r="A341" s="35" t="s">
        <v>53</v>
      </c>
      <c r="E341" s="36" t="s">
        <v>49</v>
      </c>
    </row>
    <row r="342" spans="1:5" ht="12.75">
      <c r="A342" s="37" t="s">
        <v>55</v>
      </c>
      <c r="E342" s="38" t="s">
        <v>49</v>
      </c>
    </row>
    <row r="343" spans="1:5" ht="114.75">
      <c r="A343" t="s">
        <v>56</v>
      </c>
      <c r="E343" s="36" t="s">
        <v>402</v>
      </c>
    </row>
    <row r="344" spans="1:16" ht="12.75">
      <c r="A344" s="25" t="s">
        <v>47</v>
      </c>
      <c s="29" t="s">
        <v>403</v>
      </c>
      <c s="29" t="s">
        <v>404</v>
      </c>
      <c s="25" t="s">
        <v>49</v>
      </c>
      <c s="30" t="s">
        <v>405</v>
      </c>
      <c s="31" t="s">
        <v>76</v>
      </c>
      <c s="32">
        <v>1</v>
      </c>
      <c s="33">
        <v>0</v>
      </c>
      <c s="34">
        <f>ROUND(ROUND(H344,2)*ROUND(G344,3),2)</f>
      </c>
      <c s="31"/>
      <c r="O344">
        <f>(I344*21)/100</f>
      </c>
      <c t="s">
        <v>23</v>
      </c>
    </row>
    <row r="345" spans="1:5" ht="12.75">
      <c r="A345" s="35" t="s">
        <v>53</v>
      </c>
      <c r="E345" s="36" t="s">
        <v>49</v>
      </c>
    </row>
    <row r="346" spans="1:5" ht="12.75">
      <c r="A346" s="37" t="s">
        <v>55</v>
      </c>
      <c r="E346" s="38" t="s">
        <v>49</v>
      </c>
    </row>
    <row r="347" spans="1:5" ht="102">
      <c r="A347" t="s">
        <v>56</v>
      </c>
      <c r="E347" s="36" t="s">
        <v>406</v>
      </c>
    </row>
    <row r="348" spans="1:16" ht="12.75">
      <c r="A348" s="25" t="s">
        <v>211</v>
      </c>
      <c s="29" t="s">
        <v>407</v>
      </c>
      <c s="29" t="s">
        <v>408</v>
      </c>
      <c s="25" t="s">
        <v>49</v>
      </c>
      <c s="30" t="s">
        <v>409</v>
      </c>
      <c s="31" t="s">
        <v>76</v>
      </c>
      <c s="32">
        <v>1</v>
      </c>
      <c s="33">
        <v>0</v>
      </c>
      <c s="34">
        <f>ROUND(ROUND(H348,2)*ROUND(G348,3),2)</f>
      </c>
      <c s="31"/>
      <c r="O348">
        <f>(I348*21)/100</f>
      </c>
      <c t="s">
        <v>23</v>
      </c>
    </row>
    <row r="349" spans="1:5" ht="12.75">
      <c r="A349" s="35" t="s">
        <v>53</v>
      </c>
      <c r="E349" s="36" t="s">
        <v>49</v>
      </c>
    </row>
    <row r="350" spans="1:5" ht="12.75">
      <c r="A350" s="37" t="s">
        <v>55</v>
      </c>
      <c r="E350" s="38" t="s">
        <v>49</v>
      </c>
    </row>
    <row r="351" spans="1:5" ht="102">
      <c r="A351" t="s">
        <v>56</v>
      </c>
      <c r="E351" s="36" t="s">
        <v>410</v>
      </c>
    </row>
    <row r="352" spans="1:18" ht="12.75" customHeight="1">
      <c r="A352" s="6" t="s">
        <v>45</v>
      </c>
      <c s="6"/>
      <c s="40" t="s">
        <v>411</v>
      </c>
      <c s="6"/>
      <c s="27" t="s">
        <v>412</v>
      </c>
      <c s="6"/>
      <c s="6"/>
      <c s="6"/>
      <c s="41">
        <f>0+Q352</f>
      </c>
      <c s="6"/>
      <c r="O352">
        <f>0+R352</f>
      </c>
      <c r="Q352">
        <f>0+I353+I357+I361+I365+I369+I373</f>
      </c>
      <c>
        <f>0+O353+O357+O361+O365+O369+O373</f>
      </c>
    </row>
    <row r="353" spans="1:16" ht="12.75">
      <c r="A353" s="25" t="s">
        <v>47</v>
      </c>
      <c s="29" t="s">
        <v>117</v>
      </c>
      <c s="29" t="s">
        <v>413</v>
      </c>
      <c s="25" t="s">
        <v>49</v>
      </c>
      <c s="30" t="s">
        <v>414</v>
      </c>
      <c s="31" t="s">
        <v>201</v>
      </c>
      <c s="32">
        <v>20</v>
      </c>
      <c s="33">
        <v>0</v>
      </c>
      <c s="34">
        <f>ROUND(ROUND(H353,2)*ROUND(G353,3),2)</f>
      </c>
      <c s="31" t="s">
        <v>52</v>
      </c>
      <c r="O353">
        <f>(I353*21)/100</f>
      </c>
      <c t="s">
        <v>23</v>
      </c>
    </row>
    <row r="354" spans="1:5" ht="12.75">
      <c r="A354" s="35" t="s">
        <v>53</v>
      </c>
      <c r="E354" s="36" t="s">
        <v>49</v>
      </c>
    </row>
    <row r="355" spans="1:5" ht="12.75">
      <c r="A355" s="37" t="s">
        <v>55</v>
      </c>
      <c r="E355" s="38" t="s">
        <v>49</v>
      </c>
    </row>
    <row r="356" spans="1:5" ht="114.75">
      <c r="A356" t="s">
        <v>56</v>
      </c>
      <c r="E356" s="36" t="s">
        <v>415</v>
      </c>
    </row>
    <row r="357" spans="1:16" ht="12.75">
      <c r="A357" s="25" t="s">
        <v>47</v>
      </c>
      <c s="29" t="s">
        <v>416</v>
      </c>
      <c s="29" t="s">
        <v>417</v>
      </c>
      <c s="25" t="s">
        <v>49</v>
      </c>
      <c s="30" t="s">
        <v>418</v>
      </c>
      <c s="31" t="s">
        <v>201</v>
      </c>
      <c s="32">
        <v>20</v>
      </c>
      <c s="33">
        <v>0</v>
      </c>
      <c s="34">
        <f>ROUND(ROUND(H357,2)*ROUND(G357,3),2)</f>
      </c>
      <c s="31" t="s">
        <v>52</v>
      </c>
      <c r="O357">
        <f>(I357*21)/100</f>
      </c>
      <c t="s">
        <v>23</v>
      </c>
    </row>
    <row r="358" spans="1:5" ht="12.75">
      <c r="A358" s="35" t="s">
        <v>53</v>
      </c>
      <c r="E358" s="36" t="s">
        <v>49</v>
      </c>
    </row>
    <row r="359" spans="1:5" ht="12.75">
      <c r="A359" s="37" t="s">
        <v>55</v>
      </c>
      <c r="E359" s="38" t="s">
        <v>49</v>
      </c>
    </row>
    <row r="360" spans="1:5" ht="102">
      <c r="A360" t="s">
        <v>56</v>
      </c>
      <c r="E360" s="36" t="s">
        <v>419</v>
      </c>
    </row>
    <row r="361" spans="1:16" ht="12.75">
      <c r="A361" s="25" t="s">
        <v>47</v>
      </c>
      <c s="29" t="s">
        <v>420</v>
      </c>
      <c s="29" t="s">
        <v>421</v>
      </c>
      <c s="25" t="s">
        <v>49</v>
      </c>
      <c s="30" t="s">
        <v>422</v>
      </c>
      <c s="31" t="s">
        <v>76</v>
      </c>
      <c s="32">
        <v>2</v>
      </c>
      <c s="33">
        <v>0</v>
      </c>
      <c s="34">
        <f>ROUND(ROUND(H361,2)*ROUND(G361,3),2)</f>
      </c>
      <c s="31" t="s">
        <v>52</v>
      </c>
      <c r="O361">
        <f>(I361*21)/100</f>
      </c>
      <c t="s">
        <v>23</v>
      </c>
    </row>
    <row r="362" spans="1:5" ht="12.75">
      <c r="A362" s="35" t="s">
        <v>53</v>
      </c>
      <c r="E362" s="36" t="s">
        <v>49</v>
      </c>
    </row>
    <row r="363" spans="1:5" ht="12.75">
      <c r="A363" s="37" t="s">
        <v>55</v>
      </c>
      <c r="E363" s="38" t="s">
        <v>49</v>
      </c>
    </row>
    <row r="364" spans="1:5" ht="114.75">
      <c r="A364" t="s">
        <v>56</v>
      </c>
      <c r="E364" s="36" t="s">
        <v>423</v>
      </c>
    </row>
    <row r="365" spans="1:16" ht="25.5">
      <c r="A365" s="25" t="s">
        <v>47</v>
      </c>
      <c s="29" t="s">
        <v>424</v>
      </c>
      <c s="29" t="s">
        <v>425</v>
      </c>
      <c s="25" t="s">
        <v>49</v>
      </c>
      <c s="30" t="s">
        <v>426</v>
      </c>
      <c s="31" t="s">
        <v>76</v>
      </c>
      <c s="32">
        <v>1</v>
      </c>
      <c s="33">
        <v>0</v>
      </c>
      <c s="34">
        <f>ROUND(ROUND(H365,2)*ROUND(G365,3),2)</f>
      </c>
      <c s="31" t="s">
        <v>52</v>
      </c>
      <c r="O365">
        <f>(I365*21)/100</f>
      </c>
      <c t="s">
        <v>23</v>
      </c>
    </row>
    <row r="366" spans="1:5" ht="12.75">
      <c r="A366" s="35" t="s">
        <v>53</v>
      </c>
      <c r="E366" s="36" t="s">
        <v>49</v>
      </c>
    </row>
    <row r="367" spans="1:5" ht="12.75">
      <c r="A367" s="37" t="s">
        <v>55</v>
      </c>
      <c r="E367" s="38" t="s">
        <v>49</v>
      </c>
    </row>
    <row r="368" spans="1:5" ht="102">
      <c r="A368" t="s">
        <v>56</v>
      </c>
      <c r="E368" s="36" t="s">
        <v>427</v>
      </c>
    </row>
    <row r="369" spans="1:16" ht="12.75">
      <c r="A369" s="25" t="s">
        <v>47</v>
      </c>
      <c s="29" t="s">
        <v>162</v>
      </c>
      <c s="29" t="s">
        <v>428</v>
      </c>
      <c s="25" t="s">
        <v>49</v>
      </c>
      <c s="30" t="s">
        <v>429</v>
      </c>
      <c s="31" t="s">
        <v>201</v>
      </c>
      <c s="32">
        <v>20</v>
      </c>
      <c s="33">
        <v>0</v>
      </c>
      <c s="34">
        <f>ROUND(ROUND(H369,2)*ROUND(G369,3),2)</f>
      </c>
      <c s="31" t="s">
        <v>52</v>
      </c>
      <c r="O369">
        <f>(I369*21)/100</f>
      </c>
      <c t="s">
        <v>23</v>
      </c>
    </row>
    <row r="370" spans="1:5" ht="12.75">
      <c r="A370" s="35" t="s">
        <v>53</v>
      </c>
      <c r="E370" s="36" t="s">
        <v>49</v>
      </c>
    </row>
    <row r="371" spans="1:5" ht="12.75">
      <c r="A371" s="37" t="s">
        <v>55</v>
      </c>
      <c r="E371" s="38" t="s">
        <v>49</v>
      </c>
    </row>
    <row r="372" spans="1:5" ht="114.75">
      <c r="A372" t="s">
        <v>56</v>
      </c>
      <c r="E372" s="36" t="s">
        <v>430</v>
      </c>
    </row>
    <row r="373" spans="1:16" ht="12.75">
      <c r="A373" s="25" t="s">
        <v>47</v>
      </c>
      <c s="29" t="s">
        <v>431</v>
      </c>
      <c s="29" t="s">
        <v>432</v>
      </c>
      <c s="25" t="s">
        <v>49</v>
      </c>
      <c s="30" t="s">
        <v>433</v>
      </c>
      <c s="31" t="s">
        <v>76</v>
      </c>
      <c s="32">
        <v>1</v>
      </c>
      <c s="33">
        <v>0</v>
      </c>
      <c s="34">
        <f>ROUND(ROUND(H373,2)*ROUND(G373,3),2)</f>
      </c>
      <c s="31" t="s">
        <v>52</v>
      </c>
      <c r="O373">
        <f>(I373*21)/100</f>
      </c>
      <c t="s">
        <v>23</v>
      </c>
    </row>
    <row r="374" spans="1:5" ht="12.75">
      <c r="A374" s="35" t="s">
        <v>53</v>
      </c>
      <c r="E374" s="36" t="s">
        <v>49</v>
      </c>
    </row>
    <row r="375" spans="1:5" ht="12.75">
      <c r="A375" s="37" t="s">
        <v>55</v>
      </c>
      <c r="E375" s="38" t="s">
        <v>49</v>
      </c>
    </row>
    <row r="376" spans="1:5" ht="76.5">
      <c r="A376" t="s">
        <v>56</v>
      </c>
      <c r="E376" s="36" t="s">
        <v>434</v>
      </c>
    </row>
    <row r="377" spans="1:18" ht="12.75" customHeight="1">
      <c r="A377" s="6" t="s">
        <v>45</v>
      </c>
      <c s="6"/>
      <c s="40" t="s">
        <v>435</v>
      </c>
      <c s="6"/>
      <c s="27" t="s">
        <v>436</v>
      </c>
      <c s="6"/>
      <c s="6"/>
      <c s="6"/>
      <c s="41">
        <f>0+Q377</f>
      </c>
      <c s="6"/>
      <c r="O377">
        <f>0+R377</f>
      </c>
      <c r="Q377">
        <f>0+I378+I382+I386+I390+I394+I398+I402+I406+I410+I414+I418+I422+I426+I430+I434+I438+I442+I446+I450</f>
      </c>
      <c>
        <f>0+O378+O382+O386+O390+O394+O398+O402+O406+O410+O414+O418+O422+O426+O430+O434+O438+O442+O446+O450</f>
      </c>
    </row>
    <row r="378" spans="1:16" ht="25.5">
      <c r="A378" s="25" t="s">
        <v>47</v>
      </c>
      <c s="29" t="s">
        <v>437</v>
      </c>
      <c s="29" t="s">
        <v>438</v>
      </c>
      <c s="25" t="s">
        <v>49</v>
      </c>
      <c s="30" t="s">
        <v>439</v>
      </c>
      <c s="31" t="s">
        <v>81</v>
      </c>
      <c s="32">
        <v>1410</v>
      </c>
      <c s="33">
        <v>0</v>
      </c>
      <c s="34">
        <f>ROUND(ROUND(H378,2)*ROUND(G378,3),2)</f>
      </c>
      <c s="31" t="s">
        <v>52</v>
      </c>
      <c r="O378">
        <f>(I378*21)/100</f>
      </c>
      <c t="s">
        <v>23</v>
      </c>
    </row>
    <row r="379" spans="1:5" ht="12.75">
      <c r="A379" s="35" t="s">
        <v>53</v>
      </c>
      <c r="E379" s="36" t="s">
        <v>49</v>
      </c>
    </row>
    <row r="380" spans="1:5" ht="12.75">
      <c r="A380" s="37" t="s">
        <v>55</v>
      </c>
      <c r="E380" s="38" t="s">
        <v>440</v>
      </c>
    </row>
    <row r="381" spans="1:5" ht="114.75">
      <c r="A381" t="s">
        <v>56</v>
      </c>
      <c r="E381" s="36" t="s">
        <v>441</v>
      </c>
    </row>
    <row r="382" spans="1:16" ht="12.75">
      <c r="A382" s="25" t="s">
        <v>211</v>
      </c>
      <c s="29" t="s">
        <v>442</v>
      </c>
      <c s="29" t="s">
        <v>443</v>
      </c>
      <c s="25" t="s">
        <v>49</v>
      </c>
      <c s="30" t="s">
        <v>444</v>
      </c>
      <c s="31" t="s">
        <v>445</v>
      </c>
      <c s="32">
        <v>0.15</v>
      </c>
      <c s="33">
        <v>0</v>
      </c>
      <c s="34">
        <f>ROUND(ROUND(H382,2)*ROUND(G382,3),2)</f>
      </c>
      <c s="31" t="s">
        <v>52</v>
      </c>
      <c r="O382">
        <f>(I382*21)/100</f>
      </c>
      <c t="s">
        <v>23</v>
      </c>
    </row>
    <row r="383" spans="1:5" ht="12.75">
      <c r="A383" s="35" t="s">
        <v>53</v>
      </c>
      <c r="E383" s="36" t="s">
        <v>49</v>
      </c>
    </row>
    <row r="384" spans="1:5" ht="12.75">
      <c r="A384" s="37" t="s">
        <v>55</v>
      </c>
      <c r="E384" s="38" t="s">
        <v>446</v>
      </c>
    </row>
    <row r="385" spans="1:5" ht="153">
      <c r="A385" t="s">
        <v>56</v>
      </c>
      <c r="E385" s="36" t="s">
        <v>447</v>
      </c>
    </row>
    <row r="386" spans="1:16" ht="12.75">
      <c r="A386" s="25" t="s">
        <v>211</v>
      </c>
      <c s="29" t="s">
        <v>448</v>
      </c>
      <c s="29" t="s">
        <v>449</v>
      </c>
      <c s="25" t="s">
        <v>49</v>
      </c>
      <c s="30" t="s">
        <v>450</v>
      </c>
      <c s="31" t="s">
        <v>445</v>
      </c>
      <c s="32">
        <v>21</v>
      </c>
      <c s="33">
        <v>0</v>
      </c>
      <c s="34">
        <f>ROUND(ROUND(H386,2)*ROUND(G386,3),2)</f>
      </c>
      <c s="31" t="s">
        <v>52</v>
      </c>
      <c r="O386">
        <f>(I386*21)/100</f>
      </c>
      <c t="s">
        <v>23</v>
      </c>
    </row>
    <row r="387" spans="1:5" ht="12.75">
      <c r="A387" s="35" t="s">
        <v>53</v>
      </c>
      <c r="E387" s="36" t="s">
        <v>49</v>
      </c>
    </row>
    <row r="388" spans="1:5" ht="25.5">
      <c r="A388" s="37" t="s">
        <v>55</v>
      </c>
      <c r="E388" s="38" t="s">
        <v>451</v>
      </c>
    </row>
    <row r="389" spans="1:5" ht="153">
      <c r="A389" t="s">
        <v>56</v>
      </c>
      <c r="E389" s="36" t="s">
        <v>447</v>
      </c>
    </row>
    <row r="390" spans="1:16" ht="12.75">
      <c r="A390" s="25" t="s">
        <v>47</v>
      </c>
      <c s="29" t="s">
        <v>452</v>
      </c>
      <c s="29" t="s">
        <v>453</v>
      </c>
      <c s="25" t="s">
        <v>49</v>
      </c>
      <c s="30" t="s">
        <v>454</v>
      </c>
      <c s="31" t="s">
        <v>81</v>
      </c>
      <c s="32">
        <v>4020</v>
      </c>
      <c s="33">
        <v>0</v>
      </c>
      <c s="34">
        <f>ROUND(ROUND(H390,2)*ROUND(G390,3),2)</f>
      </c>
      <c s="31" t="s">
        <v>52</v>
      </c>
      <c r="O390">
        <f>(I390*21)/100</f>
      </c>
      <c t="s">
        <v>23</v>
      </c>
    </row>
    <row r="391" spans="1:5" ht="12.75">
      <c r="A391" s="35" t="s">
        <v>53</v>
      </c>
      <c r="E391" s="36" t="s">
        <v>49</v>
      </c>
    </row>
    <row r="392" spans="1:5" ht="12.75">
      <c r="A392" s="37" t="s">
        <v>55</v>
      </c>
      <c r="E392" s="38" t="s">
        <v>455</v>
      </c>
    </row>
    <row r="393" spans="1:5" ht="114.75">
      <c r="A393" t="s">
        <v>56</v>
      </c>
      <c r="E393" s="36" t="s">
        <v>441</v>
      </c>
    </row>
    <row r="394" spans="1:16" ht="12.75">
      <c r="A394" s="25" t="s">
        <v>211</v>
      </c>
      <c s="29" t="s">
        <v>456</v>
      </c>
      <c s="29" t="s">
        <v>457</v>
      </c>
      <c s="25" t="s">
        <v>49</v>
      </c>
      <c s="30" t="s">
        <v>458</v>
      </c>
      <c s="31" t="s">
        <v>81</v>
      </c>
      <c s="32">
        <v>4020</v>
      </c>
      <c s="33">
        <v>0</v>
      </c>
      <c s="34">
        <f>ROUND(ROUND(H394,2)*ROUND(G394,3),2)</f>
      </c>
      <c s="31" t="s">
        <v>52</v>
      </c>
      <c r="O394">
        <f>(I394*21)/100</f>
      </c>
      <c t="s">
        <v>23</v>
      </c>
    </row>
    <row r="395" spans="1:5" ht="12.75">
      <c r="A395" s="35" t="s">
        <v>53</v>
      </c>
      <c r="E395" s="36" t="s">
        <v>49</v>
      </c>
    </row>
    <row r="396" spans="1:5" ht="12.75">
      <c r="A396" s="37" t="s">
        <v>55</v>
      </c>
      <c r="E396" s="38" t="s">
        <v>49</v>
      </c>
    </row>
    <row r="397" spans="1:5" ht="153">
      <c r="A397" t="s">
        <v>56</v>
      </c>
      <c r="E397" s="36" t="s">
        <v>459</v>
      </c>
    </row>
    <row r="398" spans="1:16" ht="12.75">
      <c r="A398" s="25" t="s">
        <v>47</v>
      </c>
      <c s="29" t="s">
        <v>460</v>
      </c>
      <c s="29" t="s">
        <v>461</v>
      </c>
      <c s="25" t="s">
        <v>49</v>
      </c>
      <c s="30" t="s">
        <v>462</v>
      </c>
      <c s="31" t="s">
        <v>463</v>
      </c>
      <c s="32">
        <v>3</v>
      </c>
      <c s="33">
        <v>0</v>
      </c>
      <c s="34">
        <f>ROUND(ROUND(H398,2)*ROUND(G398,3),2)</f>
      </c>
      <c s="31" t="s">
        <v>52</v>
      </c>
      <c r="O398">
        <f>(I398*21)/100</f>
      </c>
      <c t="s">
        <v>23</v>
      </c>
    </row>
    <row r="399" spans="1:5" ht="12.75">
      <c r="A399" s="35" t="s">
        <v>53</v>
      </c>
      <c r="E399" s="36" t="s">
        <v>49</v>
      </c>
    </row>
    <row r="400" spans="1:5" ht="12.75">
      <c r="A400" s="37" t="s">
        <v>55</v>
      </c>
      <c r="E400" s="38" t="s">
        <v>49</v>
      </c>
    </row>
    <row r="401" spans="1:5" ht="127.5">
      <c r="A401" t="s">
        <v>56</v>
      </c>
      <c r="E401" s="36" t="s">
        <v>464</v>
      </c>
    </row>
    <row r="402" spans="1:16" ht="12.75">
      <c r="A402" s="25" t="s">
        <v>47</v>
      </c>
      <c s="29" t="s">
        <v>465</v>
      </c>
      <c s="29" t="s">
        <v>466</v>
      </c>
      <c s="25" t="s">
        <v>49</v>
      </c>
      <c s="30" t="s">
        <v>467</v>
      </c>
      <c s="31" t="s">
        <v>81</v>
      </c>
      <c s="32">
        <v>4020</v>
      </c>
      <c s="33">
        <v>0</v>
      </c>
      <c s="34">
        <f>ROUND(ROUND(H402,2)*ROUND(G402,3),2)</f>
      </c>
      <c s="31" t="s">
        <v>52</v>
      </c>
      <c r="O402">
        <f>(I402*21)/100</f>
      </c>
      <c t="s">
        <v>23</v>
      </c>
    </row>
    <row r="403" spans="1:5" ht="12.75">
      <c r="A403" s="35" t="s">
        <v>53</v>
      </c>
      <c r="E403" s="36" t="s">
        <v>49</v>
      </c>
    </row>
    <row r="404" spans="1:5" ht="12.75">
      <c r="A404" s="37" t="s">
        <v>55</v>
      </c>
      <c r="E404" s="38" t="s">
        <v>49</v>
      </c>
    </row>
    <row r="405" spans="1:5" ht="127.5">
      <c r="A405" t="s">
        <v>56</v>
      </c>
      <c r="E405" s="36" t="s">
        <v>468</v>
      </c>
    </row>
    <row r="406" spans="1:16" ht="12.75">
      <c r="A406" s="25" t="s">
        <v>47</v>
      </c>
      <c s="29" t="s">
        <v>469</v>
      </c>
      <c s="29" t="s">
        <v>470</v>
      </c>
      <c s="25" t="s">
        <v>49</v>
      </c>
      <c s="30" t="s">
        <v>471</v>
      </c>
      <c s="31" t="s">
        <v>76</v>
      </c>
      <c s="32">
        <v>2</v>
      </c>
      <c s="33">
        <v>0</v>
      </c>
      <c s="34">
        <f>ROUND(ROUND(H406,2)*ROUND(G406,3),2)</f>
      </c>
      <c s="31" t="s">
        <v>52</v>
      </c>
      <c r="O406">
        <f>(I406*21)/100</f>
      </c>
      <c t="s">
        <v>23</v>
      </c>
    </row>
    <row r="407" spans="1:5" ht="12.75">
      <c r="A407" s="35" t="s">
        <v>53</v>
      </c>
      <c r="E407" s="36" t="s">
        <v>49</v>
      </c>
    </row>
    <row r="408" spans="1:5" ht="12.75">
      <c r="A408" s="37" t="s">
        <v>55</v>
      </c>
      <c r="E408" s="38" t="s">
        <v>49</v>
      </c>
    </row>
    <row r="409" spans="1:5" ht="127.5">
      <c r="A409" t="s">
        <v>56</v>
      </c>
      <c r="E409" s="36" t="s">
        <v>472</v>
      </c>
    </row>
    <row r="410" spans="1:16" ht="12.75">
      <c r="A410" s="25" t="s">
        <v>211</v>
      </c>
      <c s="29" t="s">
        <v>473</v>
      </c>
      <c s="29" t="s">
        <v>474</v>
      </c>
      <c s="25" t="s">
        <v>49</v>
      </c>
      <c s="30" t="s">
        <v>475</v>
      </c>
      <c s="31" t="s">
        <v>76</v>
      </c>
      <c s="32">
        <v>2</v>
      </c>
      <c s="33">
        <v>0</v>
      </c>
      <c s="34">
        <f>ROUND(ROUND(H410,2)*ROUND(G410,3),2)</f>
      </c>
      <c s="31" t="s">
        <v>52</v>
      </c>
      <c r="O410">
        <f>(I410*21)/100</f>
      </c>
      <c t="s">
        <v>23</v>
      </c>
    </row>
    <row r="411" spans="1:5" ht="12.75">
      <c r="A411" s="35" t="s">
        <v>53</v>
      </c>
      <c r="E411" s="36" t="s">
        <v>49</v>
      </c>
    </row>
    <row r="412" spans="1:5" ht="12.75">
      <c r="A412" s="37" t="s">
        <v>55</v>
      </c>
      <c r="E412" s="38" t="s">
        <v>49</v>
      </c>
    </row>
    <row r="413" spans="1:5" ht="178.5">
      <c r="A413" t="s">
        <v>56</v>
      </c>
      <c r="E413" s="36" t="s">
        <v>476</v>
      </c>
    </row>
    <row r="414" spans="1:16" ht="12.75">
      <c r="A414" s="25" t="s">
        <v>47</v>
      </c>
      <c s="29" t="s">
        <v>477</v>
      </c>
      <c s="29" t="s">
        <v>478</v>
      </c>
      <c s="25" t="s">
        <v>49</v>
      </c>
      <c s="30" t="s">
        <v>479</v>
      </c>
      <c s="31" t="s">
        <v>76</v>
      </c>
      <c s="32">
        <v>1</v>
      </c>
      <c s="33">
        <v>0</v>
      </c>
      <c s="34">
        <f>ROUND(ROUND(H414,2)*ROUND(G414,3),2)</f>
      </c>
      <c s="31" t="s">
        <v>52</v>
      </c>
      <c r="O414">
        <f>(I414*21)/100</f>
      </c>
      <c t="s">
        <v>23</v>
      </c>
    </row>
    <row r="415" spans="1:5" ht="12.75">
      <c r="A415" s="35" t="s">
        <v>53</v>
      </c>
      <c r="E415" s="36" t="s">
        <v>480</v>
      </c>
    </row>
    <row r="416" spans="1:5" ht="12.75">
      <c r="A416" s="37" t="s">
        <v>55</v>
      </c>
      <c r="E416" s="38" t="s">
        <v>49</v>
      </c>
    </row>
    <row r="417" spans="1:5" ht="178.5">
      <c r="A417" t="s">
        <v>56</v>
      </c>
      <c r="E417" s="36" t="s">
        <v>481</v>
      </c>
    </row>
    <row r="418" spans="1:16" ht="12.75">
      <c r="A418" s="25" t="s">
        <v>47</v>
      </c>
      <c s="29" t="s">
        <v>482</v>
      </c>
      <c s="29" t="s">
        <v>483</v>
      </c>
      <c s="25" t="s">
        <v>49</v>
      </c>
      <c s="30" t="s">
        <v>484</v>
      </c>
      <c s="31" t="s">
        <v>76</v>
      </c>
      <c s="32">
        <v>1</v>
      </c>
      <c s="33">
        <v>0</v>
      </c>
      <c s="34">
        <f>ROUND(ROUND(H418,2)*ROUND(G418,3),2)</f>
      </c>
      <c s="31" t="s">
        <v>52</v>
      </c>
      <c r="O418">
        <f>(I418*21)/100</f>
      </c>
      <c t="s">
        <v>23</v>
      </c>
    </row>
    <row r="419" spans="1:5" ht="12.75">
      <c r="A419" s="35" t="s">
        <v>53</v>
      </c>
      <c r="E419" s="36" t="s">
        <v>49</v>
      </c>
    </row>
    <row r="420" spans="1:5" ht="12.75">
      <c r="A420" s="37" t="s">
        <v>55</v>
      </c>
      <c r="E420" s="38" t="s">
        <v>49</v>
      </c>
    </row>
    <row r="421" spans="1:5" ht="127.5">
      <c r="A421" t="s">
        <v>56</v>
      </c>
      <c r="E421" s="36" t="s">
        <v>485</v>
      </c>
    </row>
    <row r="422" spans="1:16" ht="12.75">
      <c r="A422" s="25" t="s">
        <v>211</v>
      </c>
      <c s="29" t="s">
        <v>486</v>
      </c>
      <c s="29" t="s">
        <v>487</v>
      </c>
      <c s="25" t="s">
        <v>49</v>
      </c>
      <c s="30" t="s">
        <v>488</v>
      </c>
      <c s="31" t="s">
        <v>76</v>
      </c>
      <c s="32">
        <v>1</v>
      </c>
      <c s="33">
        <v>0</v>
      </c>
      <c s="34">
        <f>ROUND(ROUND(H422,2)*ROUND(G422,3),2)</f>
      </c>
      <c s="31" t="s">
        <v>52</v>
      </c>
      <c r="O422">
        <f>(I422*21)/100</f>
      </c>
      <c t="s">
        <v>23</v>
      </c>
    </row>
    <row r="423" spans="1:5" ht="12.75">
      <c r="A423" s="35" t="s">
        <v>53</v>
      </c>
      <c r="E423" s="36" t="s">
        <v>49</v>
      </c>
    </row>
    <row r="424" spans="1:5" ht="12.75">
      <c r="A424" s="37" t="s">
        <v>55</v>
      </c>
      <c r="E424" s="38" t="s">
        <v>49</v>
      </c>
    </row>
    <row r="425" spans="1:5" ht="114.75">
      <c r="A425" t="s">
        <v>56</v>
      </c>
      <c r="E425" s="36" t="s">
        <v>489</v>
      </c>
    </row>
    <row r="426" spans="1:16" ht="12.75">
      <c r="A426" s="25" t="s">
        <v>47</v>
      </c>
      <c s="29" t="s">
        <v>490</v>
      </c>
      <c s="29" t="s">
        <v>491</v>
      </c>
      <c s="25" t="s">
        <v>49</v>
      </c>
      <c s="30" t="s">
        <v>492</v>
      </c>
      <c s="31" t="s">
        <v>76</v>
      </c>
      <c s="32">
        <v>1</v>
      </c>
      <c s="33">
        <v>0</v>
      </c>
      <c s="34">
        <f>ROUND(ROUND(H426,2)*ROUND(G426,3),2)</f>
      </c>
      <c s="31" t="s">
        <v>52</v>
      </c>
      <c r="O426">
        <f>(I426*21)/100</f>
      </c>
      <c t="s">
        <v>23</v>
      </c>
    </row>
    <row r="427" spans="1:5" ht="12.75">
      <c r="A427" s="35" t="s">
        <v>53</v>
      </c>
      <c r="E427" s="36" t="s">
        <v>49</v>
      </c>
    </row>
    <row r="428" spans="1:5" ht="12.75">
      <c r="A428" s="37" t="s">
        <v>55</v>
      </c>
      <c r="E428" s="38" t="s">
        <v>49</v>
      </c>
    </row>
    <row r="429" spans="1:5" ht="153">
      <c r="A429" t="s">
        <v>56</v>
      </c>
      <c r="E429" s="36" t="s">
        <v>493</v>
      </c>
    </row>
    <row r="430" spans="1:16" ht="12.75">
      <c r="A430" s="25" t="s">
        <v>47</v>
      </c>
      <c s="29" t="s">
        <v>494</v>
      </c>
      <c s="29" t="s">
        <v>495</v>
      </c>
      <c s="25" t="s">
        <v>49</v>
      </c>
      <c s="30" t="s">
        <v>496</v>
      </c>
      <c s="31" t="s">
        <v>76</v>
      </c>
      <c s="32">
        <v>6</v>
      </c>
      <c s="33">
        <v>0</v>
      </c>
      <c s="34">
        <f>ROUND(ROUND(H430,2)*ROUND(G430,3),2)</f>
      </c>
      <c s="31" t="s">
        <v>52</v>
      </c>
      <c r="O430">
        <f>(I430*21)/100</f>
      </c>
      <c t="s">
        <v>23</v>
      </c>
    </row>
    <row r="431" spans="1:5" ht="12.75">
      <c r="A431" s="35" t="s">
        <v>53</v>
      </c>
      <c r="E431" s="36" t="s">
        <v>49</v>
      </c>
    </row>
    <row r="432" spans="1:5" ht="12.75">
      <c r="A432" s="37" t="s">
        <v>55</v>
      </c>
      <c r="E432" s="38" t="s">
        <v>49</v>
      </c>
    </row>
    <row r="433" spans="1:5" ht="127.5">
      <c r="A433" t="s">
        <v>56</v>
      </c>
      <c r="E433" s="36" t="s">
        <v>485</v>
      </c>
    </row>
    <row r="434" spans="1:16" ht="12.75">
      <c r="A434" s="25" t="s">
        <v>211</v>
      </c>
      <c s="29" t="s">
        <v>497</v>
      </c>
      <c s="29" t="s">
        <v>498</v>
      </c>
      <c s="25" t="s">
        <v>49</v>
      </c>
      <c s="30" t="s">
        <v>499</v>
      </c>
      <c s="31" t="s">
        <v>76</v>
      </c>
      <c s="32">
        <v>6</v>
      </c>
      <c s="33">
        <v>0</v>
      </c>
      <c s="34">
        <f>ROUND(ROUND(H434,2)*ROUND(G434,3),2)</f>
      </c>
      <c s="31" t="s">
        <v>52</v>
      </c>
      <c r="O434">
        <f>(I434*21)/100</f>
      </c>
      <c t="s">
        <v>23</v>
      </c>
    </row>
    <row r="435" spans="1:5" ht="12.75">
      <c r="A435" s="35" t="s">
        <v>53</v>
      </c>
      <c r="E435" s="36" t="s">
        <v>49</v>
      </c>
    </row>
    <row r="436" spans="1:5" ht="12.75">
      <c r="A436" s="37" t="s">
        <v>55</v>
      </c>
      <c r="E436" s="38" t="s">
        <v>49</v>
      </c>
    </row>
    <row r="437" spans="1:5" ht="178.5">
      <c r="A437" t="s">
        <v>56</v>
      </c>
      <c r="E437" s="36" t="s">
        <v>481</v>
      </c>
    </row>
    <row r="438" spans="1:16" ht="12.75">
      <c r="A438" s="25" t="s">
        <v>47</v>
      </c>
      <c s="29" t="s">
        <v>500</v>
      </c>
      <c s="29" t="s">
        <v>501</v>
      </c>
      <c s="25" t="s">
        <v>49</v>
      </c>
      <c s="30" t="s">
        <v>502</v>
      </c>
      <c s="31" t="s">
        <v>76</v>
      </c>
      <c s="32">
        <v>12</v>
      </c>
      <c s="33">
        <v>0</v>
      </c>
      <c s="34">
        <f>ROUND(ROUND(H438,2)*ROUND(G438,3),2)</f>
      </c>
      <c s="31" t="s">
        <v>52</v>
      </c>
      <c r="O438">
        <f>(I438*21)/100</f>
      </c>
      <c t="s">
        <v>23</v>
      </c>
    </row>
    <row r="439" spans="1:5" ht="12.75">
      <c r="A439" s="35" t="s">
        <v>53</v>
      </c>
      <c r="E439" s="36" t="s">
        <v>49</v>
      </c>
    </row>
    <row r="440" spans="1:5" ht="12.75">
      <c r="A440" s="37" t="s">
        <v>55</v>
      </c>
      <c r="E440" s="38" t="s">
        <v>49</v>
      </c>
    </row>
    <row r="441" spans="1:5" ht="127.5">
      <c r="A441" t="s">
        <v>56</v>
      </c>
      <c r="E441" s="36" t="s">
        <v>503</v>
      </c>
    </row>
    <row r="442" spans="1:16" ht="12.75">
      <c r="A442" s="25" t="s">
        <v>47</v>
      </c>
      <c s="29" t="s">
        <v>504</v>
      </c>
      <c s="29" t="s">
        <v>505</v>
      </c>
      <c s="25" t="s">
        <v>49</v>
      </c>
      <c s="30" t="s">
        <v>506</v>
      </c>
      <c s="31" t="s">
        <v>76</v>
      </c>
      <c s="32">
        <v>2</v>
      </c>
      <c s="33">
        <v>0</v>
      </c>
      <c s="34">
        <f>ROUND(ROUND(H442,2)*ROUND(G442,3),2)</f>
      </c>
      <c s="31" t="s">
        <v>52</v>
      </c>
      <c r="O442">
        <f>(I442*21)/100</f>
      </c>
      <c t="s">
        <v>23</v>
      </c>
    </row>
    <row r="443" spans="1:5" ht="12.75">
      <c r="A443" s="35" t="s">
        <v>53</v>
      </c>
      <c r="E443" s="36" t="s">
        <v>49</v>
      </c>
    </row>
    <row r="444" spans="1:5" ht="12.75">
      <c r="A444" s="37" t="s">
        <v>55</v>
      </c>
      <c r="E444" s="38" t="s">
        <v>49</v>
      </c>
    </row>
    <row r="445" spans="1:5" ht="127.5">
      <c r="A445" t="s">
        <v>56</v>
      </c>
      <c r="E445" s="36" t="s">
        <v>472</v>
      </c>
    </row>
    <row r="446" spans="1:16" ht="12.75">
      <c r="A446" s="25" t="s">
        <v>211</v>
      </c>
      <c s="29" t="s">
        <v>507</v>
      </c>
      <c s="29" t="s">
        <v>508</v>
      </c>
      <c s="25" t="s">
        <v>49</v>
      </c>
      <c s="30" t="s">
        <v>509</v>
      </c>
      <c s="31" t="s">
        <v>76</v>
      </c>
      <c s="32">
        <v>2</v>
      </c>
      <c s="33">
        <v>0</v>
      </c>
      <c s="34">
        <f>ROUND(ROUND(H446,2)*ROUND(G446,3),2)</f>
      </c>
      <c s="31" t="s">
        <v>52</v>
      </c>
      <c r="O446">
        <f>(I446*21)/100</f>
      </c>
      <c t="s">
        <v>23</v>
      </c>
    </row>
    <row r="447" spans="1:5" ht="12.75">
      <c r="A447" s="35" t="s">
        <v>53</v>
      </c>
      <c r="E447" s="36" t="s">
        <v>49</v>
      </c>
    </row>
    <row r="448" spans="1:5" ht="12.75">
      <c r="A448" s="37" t="s">
        <v>55</v>
      </c>
      <c r="E448" s="38" t="s">
        <v>49</v>
      </c>
    </row>
    <row r="449" spans="1:5" ht="165.75">
      <c r="A449" t="s">
        <v>56</v>
      </c>
      <c r="E449" s="36" t="s">
        <v>510</v>
      </c>
    </row>
    <row r="450" spans="1:16" ht="12.75">
      <c r="A450" s="25" t="s">
        <v>47</v>
      </c>
      <c s="29" t="s">
        <v>511</v>
      </c>
      <c s="29" t="s">
        <v>512</v>
      </c>
      <c s="25" t="s">
        <v>49</v>
      </c>
      <c s="30" t="s">
        <v>513</v>
      </c>
      <c s="31" t="s">
        <v>76</v>
      </c>
      <c s="32">
        <v>10</v>
      </c>
      <c s="33">
        <v>0</v>
      </c>
      <c s="34">
        <f>ROUND(ROUND(H450,2)*ROUND(G450,3),2)</f>
      </c>
      <c s="31" t="s">
        <v>52</v>
      </c>
      <c r="O450">
        <f>(I450*21)/100</f>
      </c>
      <c t="s">
        <v>23</v>
      </c>
    </row>
    <row r="451" spans="1:5" ht="12.75">
      <c r="A451" s="35" t="s">
        <v>53</v>
      </c>
      <c r="E451" s="36" t="s">
        <v>49</v>
      </c>
    </row>
    <row r="452" spans="1:5" ht="12.75">
      <c r="A452" s="37" t="s">
        <v>55</v>
      </c>
      <c r="E452" s="38" t="s">
        <v>49</v>
      </c>
    </row>
    <row r="453" spans="1:5" ht="127.5">
      <c r="A453" t="s">
        <v>56</v>
      </c>
      <c r="E453" s="36" t="s">
        <v>514</v>
      </c>
    </row>
    <row r="454" spans="1:18" ht="12.75" customHeight="1">
      <c r="A454" s="6" t="s">
        <v>45</v>
      </c>
      <c s="6"/>
      <c s="40" t="s">
        <v>40</v>
      </c>
      <c s="6"/>
      <c s="27" t="s">
        <v>515</v>
      </c>
      <c s="6"/>
      <c s="6"/>
      <c s="6"/>
      <c s="41">
        <f>0+Q454</f>
      </c>
      <c s="6"/>
      <c r="O454">
        <f>0+R454</f>
      </c>
      <c r="Q454">
        <f>0+I455+I459+I463+I467</f>
      </c>
      <c>
        <f>0+O455+O459+O463+O467</f>
      </c>
    </row>
    <row r="455" spans="1:16" ht="25.5">
      <c r="A455" s="25" t="s">
        <v>47</v>
      </c>
      <c s="29" t="s">
        <v>516</v>
      </c>
      <c s="29" t="s">
        <v>517</v>
      </c>
      <c s="25" t="s">
        <v>49</v>
      </c>
      <c s="30" t="s">
        <v>518</v>
      </c>
      <c s="31" t="s">
        <v>76</v>
      </c>
      <c s="32">
        <v>6</v>
      </c>
      <c s="33">
        <v>0</v>
      </c>
      <c s="34">
        <f>ROUND(ROUND(H455,2)*ROUND(G455,3),2)</f>
      </c>
      <c s="31" t="s">
        <v>52</v>
      </c>
      <c r="O455">
        <f>(I455*21)/100</f>
      </c>
      <c t="s">
        <v>23</v>
      </c>
    </row>
    <row r="456" spans="1:5" ht="12.75">
      <c r="A456" s="35" t="s">
        <v>53</v>
      </c>
      <c r="E456" s="36" t="s">
        <v>49</v>
      </c>
    </row>
    <row r="457" spans="1:5" ht="12.75">
      <c r="A457" s="37" t="s">
        <v>55</v>
      </c>
      <c r="E457" s="38" t="s">
        <v>49</v>
      </c>
    </row>
    <row r="458" spans="1:5" ht="25.5">
      <c r="A458" t="s">
        <v>56</v>
      </c>
      <c r="E458" s="36" t="s">
        <v>519</v>
      </c>
    </row>
    <row r="459" spans="1:16" ht="25.5">
      <c r="A459" s="25" t="s">
        <v>47</v>
      </c>
      <c s="29" t="s">
        <v>520</v>
      </c>
      <c s="29" t="s">
        <v>521</v>
      </c>
      <c s="25" t="s">
        <v>49</v>
      </c>
      <c s="30" t="s">
        <v>522</v>
      </c>
      <c s="31" t="s">
        <v>76</v>
      </c>
      <c s="32">
        <v>6</v>
      </c>
      <c s="33">
        <v>0</v>
      </c>
      <c s="34">
        <f>ROUND(ROUND(H459,2)*ROUND(G459,3),2)</f>
      </c>
      <c s="31" t="s">
        <v>52</v>
      </c>
      <c r="O459">
        <f>(I459*21)/100</f>
      </c>
      <c t="s">
        <v>23</v>
      </c>
    </row>
    <row r="460" spans="1:5" ht="12.75">
      <c r="A460" s="35" t="s">
        <v>53</v>
      </c>
      <c r="E460" s="36" t="s">
        <v>49</v>
      </c>
    </row>
    <row r="461" spans="1:5" ht="12.75">
      <c r="A461" s="37" t="s">
        <v>55</v>
      </c>
      <c r="E461" s="38" t="s">
        <v>49</v>
      </c>
    </row>
    <row r="462" spans="1:5" ht="25.5">
      <c r="A462" t="s">
        <v>56</v>
      </c>
      <c r="E462" s="36" t="s">
        <v>523</v>
      </c>
    </row>
    <row r="463" spans="1:16" ht="12.75">
      <c r="A463" s="25" t="s">
        <v>47</v>
      </c>
      <c s="29" t="s">
        <v>524</v>
      </c>
      <c s="29" t="s">
        <v>525</v>
      </c>
      <c s="25" t="s">
        <v>49</v>
      </c>
      <c s="30" t="s">
        <v>526</v>
      </c>
      <c s="31" t="s">
        <v>527</v>
      </c>
      <c s="32">
        <v>1</v>
      </c>
      <c s="33">
        <v>0</v>
      </c>
      <c s="34">
        <f>ROUND(ROUND(H463,2)*ROUND(G463,3),2)</f>
      </c>
      <c s="31" t="s">
        <v>313</v>
      </c>
      <c r="O463">
        <f>(I463*21)/100</f>
      </c>
      <c t="s">
        <v>23</v>
      </c>
    </row>
    <row r="464" spans="1:5" ht="12.75">
      <c r="A464" s="35" t="s">
        <v>53</v>
      </c>
      <c r="E464" s="36" t="s">
        <v>49</v>
      </c>
    </row>
    <row r="465" spans="1:5" ht="12.75">
      <c r="A465" s="37" t="s">
        <v>55</v>
      </c>
      <c r="E465" s="38" t="s">
        <v>49</v>
      </c>
    </row>
    <row r="466" spans="1:5" ht="25.5">
      <c r="A466" t="s">
        <v>56</v>
      </c>
      <c r="E466" s="36" t="s">
        <v>528</v>
      </c>
    </row>
    <row r="467" spans="1:16" ht="12.75">
      <c r="A467" s="25" t="s">
        <v>47</v>
      </c>
      <c s="29" t="s">
        <v>529</v>
      </c>
      <c s="29" t="s">
        <v>530</v>
      </c>
      <c s="25" t="s">
        <v>49</v>
      </c>
      <c s="30" t="s">
        <v>531</v>
      </c>
      <c s="31" t="s">
        <v>532</v>
      </c>
      <c s="32">
        <v>2</v>
      </c>
      <c s="33">
        <v>0</v>
      </c>
      <c s="34">
        <f>ROUND(ROUND(H467,2)*ROUND(G467,3),2)</f>
      </c>
      <c s="31" t="s">
        <v>52</v>
      </c>
      <c r="O467">
        <f>(I467*21)/100</f>
      </c>
      <c t="s">
        <v>23</v>
      </c>
    </row>
    <row r="468" spans="1:5" ht="12.75">
      <c r="A468" s="35" t="s">
        <v>53</v>
      </c>
      <c r="E468" s="36" t="s">
        <v>49</v>
      </c>
    </row>
    <row r="469" spans="1:5" ht="12.75">
      <c r="A469" s="37" t="s">
        <v>55</v>
      </c>
      <c r="E469" s="38" t="s">
        <v>49</v>
      </c>
    </row>
    <row r="470" spans="1:5" ht="38.25">
      <c r="A470" t="s">
        <v>56</v>
      </c>
      <c r="E470" s="36" t="s">
        <v>533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0+O8+O29+O38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534</v>
      </c>
      <c s="42">
        <f>0+I8+I29+I38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534</v>
      </c>
      <c s="6"/>
      <c s="18" t="s">
        <v>535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117</v>
      </c>
      <c s="19"/>
      <c s="27" t="s">
        <v>118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120</v>
      </c>
      <c s="25" t="s">
        <v>49</v>
      </c>
      <c s="30" t="s">
        <v>121</v>
      </c>
      <c s="31" t="s">
        <v>76</v>
      </c>
      <c s="32">
        <v>12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49</v>
      </c>
    </row>
    <row r="12" spans="1:5" ht="76.5">
      <c r="A12" t="s">
        <v>56</v>
      </c>
      <c r="E12" s="36" t="s">
        <v>122</v>
      </c>
    </row>
    <row r="13" spans="1:16" ht="12.75">
      <c r="A13" s="25" t="s">
        <v>47</v>
      </c>
      <c s="29" t="s">
        <v>23</v>
      </c>
      <c s="29" t="s">
        <v>536</v>
      </c>
      <c s="25" t="s">
        <v>49</v>
      </c>
      <c s="30" t="s">
        <v>537</v>
      </c>
      <c s="31" t="s">
        <v>81</v>
      </c>
      <c s="32">
        <v>10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76.5">
      <c r="A16" t="s">
        <v>56</v>
      </c>
      <c r="E16" s="36" t="s">
        <v>538</v>
      </c>
    </row>
    <row r="17" spans="1:16" ht="12.75">
      <c r="A17" s="25" t="s">
        <v>47</v>
      </c>
      <c s="29" t="s">
        <v>22</v>
      </c>
      <c s="29" t="s">
        <v>178</v>
      </c>
      <c s="25" t="s">
        <v>49</v>
      </c>
      <c s="30" t="s">
        <v>179</v>
      </c>
      <c s="31" t="s">
        <v>81</v>
      </c>
      <c s="32">
        <v>10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49</v>
      </c>
    </row>
    <row r="20" spans="1:5" ht="89.25">
      <c r="A20" t="s">
        <v>56</v>
      </c>
      <c r="E20" s="36" t="s">
        <v>176</v>
      </c>
    </row>
    <row r="21" spans="1:16" ht="25.5">
      <c r="A21" s="25" t="s">
        <v>47</v>
      </c>
      <c s="29" t="s">
        <v>33</v>
      </c>
      <c s="29" t="s">
        <v>192</v>
      </c>
      <c s="25" t="s">
        <v>49</v>
      </c>
      <c s="30" t="s">
        <v>193</v>
      </c>
      <c s="31" t="s">
        <v>76</v>
      </c>
      <c s="32">
        <v>2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49</v>
      </c>
    </row>
    <row r="24" spans="1:5" ht="102">
      <c r="A24" t="s">
        <v>56</v>
      </c>
      <c r="E24" s="36" t="s">
        <v>187</v>
      </c>
    </row>
    <row r="25" spans="1:16" ht="12.75">
      <c r="A25" s="25" t="s">
        <v>47</v>
      </c>
      <c s="29" t="s">
        <v>35</v>
      </c>
      <c s="29" t="s">
        <v>539</v>
      </c>
      <c s="25" t="s">
        <v>49</v>
      </c>
      <c s="30" t="s">
        <v>540</v>
      </c>
      <c s="31" t="s">
        <v>76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49</v>
      </c>
    </row>
    <row r="28" spans="1:5" ht="102">
      <c r="A28" t="s">
        <v>56</v>
      </c>
      <c r="E28" s="36" t="s">
        <v>541</v>
      </c>
    </row>
    <row r="29" spans="1:18" ht="12.75" customHeight="1">
      <c r="A29" s="6" t="s">
        <v>45</v>
      </c>
      <c s="6"/>
      <c s="40" t="s">
        <v>542</v>
      </c>
      <c s="6"/>
      <c s="27" t="s">
        <v>543</v>
      </c>
      <c s="6"/>
      <c s="6"/>
      <c s="6"/>
      <c s="41">
        <f>0+Q29</f>
      </c>
      <c s="6"/>
      <c r="O29">
        <f>0+R29</f>
      </c>
      <c r="Q29">
        <f>0+I30+I34</f>
      </c>
      <c>
        <f>0+O30+O34</f>
      </c>
    </row>
    <row r="30" spans="1:16" ht="12.75">
      <c r="A30" s="25" t="s">
        <v>47</v>
      </c>
      <c s="29" t="s">
        <v>37</v>
      </c>
      <c s="29" t="s">
        <v>544</v>
      </c>
      <c s="25" t="s">
        <v>49</v>
      </c>
      <c s="30" t="s">
        <v>545</v>
      </c>
      <c s="31" t="s">
        <v>208</v>
      </c>
      <c s="32">
        <v>0.2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546</v>
      </c>
    </row>
    <row r="33" spans="1:5" ht="102">
      <c r="A33" t="s">
        <v>56</v>
      </c>
      <c r="E33" s="36" t="s">
        <v>547</v>
      </c>
    </row>
    <row r="34" spans="1:16" ht="12.75">
      <c r="A34" s="25" t="s">
        <v>211</v>
      </c>
      <c s="29" t="s">
        <v>106</v>
      </c>
      <c s="29" t="s">
        <v>548</v>
      </c>
      <c s="25" t="s">
        <v>49</v>
      </c>
      <c s="30" t="s">
        <v>549</v>
      </c>
      <c s="31" t="s">
        <v>208</v>
      </c>
      <c s="32">
        <v>0.2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55</v>
      </c>
      <c r="E36" s="38" t="s">
        <v>49</v>
      </c>
    </row>
    <row r="37" spans="1:5" ht="102">
      <c r="A37" t="s">
        <v>56</v>
      </c>
      <c r="E37" s="36" t="s">
        <v>550</v>
      </c>
    </row>
    <row r="38" spans="1:18" ht="12.75" customHeight="1">
      <c r="A38" s="6" t="s">
        <v>45</v>
      </c>
      <c s="6"/>
      <c s="40" t="s">
        <v>551</v>
      </c>
      <c s="6"/>
      <c s="27" t="s">
        <v>552</v>
      </c>
      <c s="6"/>
      <c s="6"/>
      <c s="6"/>
      <c s="41">
        <f>0+Q38</f>
      </c>
      <c s="6"/>
      <c r="O38">
        <f>0+R38</f>
      </c>
      <c r="Q38">
        <f>0+I39+I43+I47+I51+I55+I59+I63+I67+I71+I75+I79+I83+I87+I91+I95+I99+I103</f>
      </c>
      <c>
        <f>0+O39+O43+O47+O51+O55+O59+O63+O67+O71+O75+O79+O83+O87+O91+O95+O99+O103</f>
      </c>
    </row>
    <row r="39" spans="1:16" ht="12.75">
      <c r="A39" s="25" t="s">
        <v>47</v>
      </c>
      <c s="29" t="s">
        <v>112</v>
      </c>
      <c s="29" t="s">
        <v>553</v>
      </c>
      <c s="25" t="s">
        <v>49</v>
      </c>
      <c s="30" t="s">
        <v>554</v>
      </c>
      <c s="31" t="s">
        <v>76</v>
      </c>
      <c s="32">
        <v>1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12.75">
      <c r="A41" s="37" t="s">
        <v>55</v>
      </c>
      <c r="E41" s="38" t="s">
        <v>49</v>
      </c>
    </row>
    <row r="42" spans="1:5" ht="127.5">
      <c r="A42" t="s">
        <v>56</v>
      </c>
      <c r="E42" s="36" t="s">
        <v>485</v>
      </c>
    </row>
    <row r="43" spans="1:16" ht="12.75">
      <c r="A43" s="25" t="s">
        <v>211</v>
      </c>
      <c s="29" t="s">
        <v>40</v>
      </c>
      <c s="29" t="s">
        <v>555</v>
      </c>
      <c s="25" t="s">
        <v>49</v>
      </c>
      <c s="30" t="s">
        <v>556</v>
      </c>
      <c s="31" t="s">
        <v>76</v>
      </c>
      <c s="32">
        <v>1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2.75">
      <c r="A45" s="37" t="s">
        <v>55</v>
      </c>
      <c r="E45" s="38" t="s">
        <v>49</v>
      </c>
    </row>
    <row r="46" spans="1:5" ht="178.5">
      <c r="A46" t="s">
        <v>56</v>
      </c>
      <c r="E46" s="36" t="s">
        <v>557</v>
      </c>
    </row>
    <row r="47" spans="1:16" ht="12.75">
      <c r="A47" s="25" t="s">
        <v>47</v>
      </c>
      <c s="29" t="s">
        <v>42</v>
      </c>
      <c s="29" t="s">
        <v>558</v>
      </c>
      <c s="25" t="s">
        <v>49</v>
      </c>
      <c s="30" t="s">
        <v>559</v>
      </c>
      <c s="31" t="s">
        <v>76</v>
      </c>
      <c s="32">
        <v>1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12.75">
      <c r="A49" s="37" t="s">
        <v>55</v>
      </c>
      <c r="E49" s="38" t="s">
        <v>49</v>
      </c>
    </row>
    <row r="50" spans="1:5" ht="140.25">
      <c r="A50" t="s">
        <v>56</v>
      </c>
      <c r="E50" s="36" t="s">
        <v>560</v>
      </c>
    </row>
    <row r="51" spans="1:16" ht="12.75">
      <c r="A51" s="25" t="s">
        <v>211</v>
      </c>
      <c s="29" t="s">
        <v>44</v>
      </c>
      <c s="29" t="s">
        <v>561</v>
      </c>
      <c s="25" t="s">
        <v>49</v>
      </c>
      <c s="30" t="s">
        <v>562</v>
      </c>
      <c s="31" t="s">
        <v>76</v>
      </c>
      <c s="32">
        <v>1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2.75">
      <c r="A53" s="37" t="s">
        <v>55</v>
      </c>
      <c r="E53" s="38" t="s">
        <v>49</v>
      </c>
    </row>
    <row r="54" spans="1:5" ht="204">
      <c r="A54" t="s">
        <v>56</v>
      </c>
      <c r="E54" s="36" t="s">
        <v>563</v>
      </c>
    </row>
    <row r="55" spans="1:16" ht="12.75">
      <c r="A55" s="25" t="s">
        <v>47</v>
      </c>
      <c s="29" t="s">
        <v>119</v>
      </c>
      <c s="29" t="s">
        <v>564</v>
      </c>
      <c s="25" t="s">
        <v>49</v>
      </c>
      <c s="30" t="s">
        <v>565</v>
      </c>
      <c s="31" t="s">
        <v>76</v>
      </c>
      <c s="32">
        <v>1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2.75">
      <c r="A57" s="37" t="s">
        <v>55</v>
      </c>
      <c r="E57" s="38" t="s">
        <v>49</v>
      </c>
    </row>
    <row r="58" spans="1:5" ht="191.25">
      <c r="A58" t="s">
        <v>56</v>
      </c>
      <c r="E58" s="36" t="s">
        <v>566</v>
      </c>
    </row>
    <row r="59" spans="1:16" ht="12.75">
      <c r="A59" s="25" t="s">
        <v>47</v>
      </c>
      <c s="29" t="s">
        <v>123</v>
      </c>
      <c s="29" t="s">
        <v>567</v>
      </c>
      <c s="25" t="s">
        <v>49</v>
      </c>
      <c s="30" t="s">
        <v>568</v>
      </c>
      <c s="31" t="s">
        <v>76</v>
      </c>
      <c s="32">
        <v>1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2.75">
      <c r="A61" s="37" t="s">
        <v>55</v>
      </c>
      <c r="E61" s="38" t="s">
        <v>49</v>
      </c>
    </row>
    <row r="62" spans="1:5" ht="127.5">
      <c r="A62" t="s">
        <v>56</v>
      </c>
      <c r="E62" s="36" t="s">
        <v>485</v>
      </c>
    </row>
    <row r="63" spans="1:16" ht="25.5">
      <c r="A63" s="25" t="s">
        <v>211</v>
      </c>
      <c s="29" t="s">
        <v>127</v>
      </c>
      <c s="29" t="s">
        <v>569</v>
      </c>
      <c s="25" t="s">
        <v>49</v>
      </c>
      <c s="30" t="s">
        <v>570</v>
      </c>
      <c s="31" t="s">
        <v>76</v>
      </c>
      <c s="32">
        <v>1</v>
      </c>
      <c s="33">
        <v>0</v>
      </c>
      <c s="34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5" t="s">
        <v>53</v>
      </c>
      <c r="E64" s="36" t="s">
        <v>49</v>
      </c>
    </row>
    <row r="65" spans="1:5" ht="12.75">
      <c r="A65" s="37" t="s">
        <v>55</v>
      </c>
      <c r="E65" s="38" t="s">
        <v>49</v>
      </c>
    </row>
    <row r="66" spans="1:5" ht="178.5">
      <c r="A66" t="s">
        <v>56</v>
      </c>
      <c r="E66" s="36" t="s">
        <v>557</v>
      </c>
    </row>
    <row r="67" spans="1:16" ht="12.75">
      <c r="A67" s="25" t="s">
        <v>47</v>
      </c>
      <c s="29" t="s">
        <v>132</v>
      </c>
      <c s="29" t="s">
        <v>571</v>
      </c>
      <c s="25" t="s">
        <v>49</v>
      </c>
      <c s="30" t="s">
        <v>572</v>
      </c>
      <c s="31" t="s">
        <v>76</v>
      </c>
      <c s="32">
        <v>1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49</v>
      </c>
    </row>
    <row r="69" spans="1:5" ht="12.75">
      <c r="A69" s="37" t="s">
        <v>55</v>
      </c>
      <c r="E69" s="38" t="s">
        <v>49</v>
      </c>
    </row>
    <row r="70" spans="1:5" ht="127.5">
      <c r="A70" t="s">
        <v>56</v>
      </c>
      <c r="E70" s="36" t="s">
        <v>485</v>
      </c>
    </row>
    <row r="71" spans="1:16" ht="12.75">
      <c r="A71" s="25" t="s">
        <v>211</v>
      </c>
      <c s="29" t="s">
        <v>137</v>
      </c>
      <c s="29" t="s">
        <v>573</v>
      </c>
      <c s="25" t="s">
        <v>49</v>
      </c>
      <c s="30" t="s">
        <v>574</v>
      </c>
      <c s="31" t="s">
        <v>76</v>
      </c>
      <c s="32">
        <v>1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178.5">
      <c r="A74" t="s">
        <v>56</v>
      </c>
      <c r="E74" s="36" t="s">
        <v>557</v>
      </c>
    </row>
    <row r="75" spans="1:16" ht="12.75">
      <c r="A75" s="25" t="s">
        <v>47</v>
      </c>
      <c s="29" t="s">
        <v>73</v>
      </c>
      <c s="29" t="s">
        <v>575</v>
      </c>
      <c s="25" t="s">
        <v>49</v>
      </c>
      <c s="30" t="s">
        <v>576</v>
      </c>
      <c s="31" t="s">
        <v>76</v>
      </c>
      <c s="32">
        <v>1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27.5">
      <c r="A78" t="s">
        <v>56</v>
      </c>
      <c r="E78" s="36" t="s">
        <v>485</v>
      </c>
    </row>
    <row r="79" spans="1:16" ht="12.75">
      <c r="A79" s="25" t="s">
        <v>211</v>
      </c>
      <c s="29" t="s">
        <v>142</v>
      </c>
      <c s="29" t="s">
        <v>577</v>
      </c>
      <c s="25" t="s">
        <v>49</v>
      </c>
      <c s="30" t="s">
        <v>578</v>
      </c>
      <c s="31" t="s">
        <v>76</v>
      </c>
      <c s="32">
        <v>1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49</v>
      </c>
    </row>
    <row r="82" spans="1:5" ht="178.5">
      <c r="A82" t="s">
        <v>56</v>
      </c>
      <c r="E82" s="36" t="s">
        <v>557</v>
      </c>
    </row>
    <row r="83" spans="1:16" ht="12.75">
      <c r="A83" s="25" t="s">
        <v>47</v>
      </c>
      <c s="29" t="s">
        <v>146</v>
      </c>
      <c s="29" t="s">
        <v>579</v>
      </c>
      <c s="25" t="s">
        <v>49</v>
      </c>
      <c s="30" t="s">
        <v>580</v>
      </c>
      <c s="31" t="s">
        <v>76</v>
      </c>
      <c s="32">
        <v>1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49</v>
      </c>
    </row>
    <row r="86" spans="1:5" ht="127.5">
      <c r="A86" t="s">
        <v>56</v>
      </c>
      <c r="E86" s="36" t="s">
        <v>485</v>
      </c>
    </row>
    <row r="87" spans="1:16" ht="12.75">
      <c r="A87" s="25" t="s">
        <v>211</v>
      </c>
      <c s="29" t="s">
        <v>150</v>
      </c>
      <c s="29" t="s">
        <v>581</v>
      </c>
      <c s="25" t="s">
        <v>49</v>
      </c>
      <c s="30" t="s">
        <v>582</v>
      </c>
      <c s="31" t="s">
        <v>76</v>
      </c>
      <c s="32">
        <v>1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49</v>
      </c>
    </row>
    <row r="90" spans="1:5" ht="178.5">
      <c r="A90" t="s">
        <v>56</v>
      </c>
      <c r="E90" s="36" t="s">
        <v>557</v>
      </c>
    </row>
    <row r="91" spans="1:16" ht="12.75">
      <c r="A91" s="25" t="s">
        <v>47</v>
      </c>
      <c s="29" t="s">
        <v>154</v>
      </c>
      <c s="29" t="s">
        <v>583</v>
      </c>
      <c s="25" t="s">
        <v>49</v>
      </c>
      <c s="30" t="s">
        <v>584</v>
      </c>
      <c s="31" t="s">
        <v>201</v>
      </c>
      <c s="32">
        <v>4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114.75">
      <c r="A94" t="s">
        <v>56</v>
      </c>
      <c r="E94" s="36" t="s">
        <v>585</v>
      </c>
    </row>
    <row r="95" spans="1:16" ht="25.5">
      <c r="A95" s="25" t="s">
        <v>47</v>
      </c>
      <c s="29" t="s">
        <v>158</v>
      </c>
      <c s="29" t="s">
        <v>586</v>
      </c>
      <c s="25" t="s">
        <v>49</v>
      </c>
      <c s="30" t="s">
        <v>587</v>
      </c>
      <c s="31" t="s">
        <v>76</v>
      </c>
      <c s="32">
        <v>1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140.25">
      <c r="A98" t="s">
        <v>56</v>
      </c>
      <c r="E98" s="36" t="s">
        <v>560</v>
      </c>
    </row>
    <row r="99" spans="1:16" ht="12.75">
      <c r="A99" s="25" t="s">
        <v>47</v>
      </c>
      <c s="29" t="s">
        <v>164</v>
      </c>
      <c s="29" t="s">
        <v>588</v>
      </c>
      <c s="25" t="s">
        <v>49</v>
      </c>
      <c s="30" t="s">
        <v>589</v>
      </c>
      <c s="31" t="s">
        <v>76</v>
      </c>
      <c s="32">
        <v>1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140.25">
      <c r="A102" t="s">
        <v>56</v>
      </c>
      <c r="E102" s="36" t="s">
        <v>560</v>
      </c>
    </row>
    <row r="103" spans="1:16" ht="12.75">
      <c r="A103" s="25" t="s">
        <v>47</v>
      </c>
      <c s="29" t="s">
        <v>169</v>
      </c>
      <c s="29" t="s">
        <v>590</v>
      </c>
      <c s="25" t="s">
        <v>49</v>
      </c>
      <c s="30" t="s">
        <v>591</v>
      </c>
      <c s="31" t="s">
        <v>76</v>
      </c>
      <c s="32">
        <v>1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114.75">
      <c r="A106" t="s">
        <v>56</v>
      </c>
      <c r="E106" s="36" t="s">
        <v>489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0+O8+O21+O34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592</v>
      </c>
      <c s="42">
        <f>0+I8+I21+I34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592</v>
      </c>
      <c s="6"/>
      <c s="18" t="s">
        <v>593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91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47</v>
      </c>
      <c s="29" t="s">
        <v>29</v>
      </c>
      <c s="29" t="s">
        <v>594</v>
      </c>
      <c s="25" t="s">
        <v>49</v>
      </c>
      <c s="30" t="s">
        <v>595</v>
      </c>
      <c s="31" t="s">
        <v>70</v>
      </c>
      <c s="32">
        <v>9.8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596</v>
      </c>
    </row>
    <row r="12" spans="1:5" ht="318.75">
      <c r="A12" t="s">
        <v>56</v>
      </c>
      <c r="E12" s="36" t="s">
        <v>597</v>
      </c>
    </row>
    <row r="13" spans="1:16" ht="12.75">
      <c r="A13" s="25" t="s">
        <v>47</v>
      </c>
      <c s="29" t="s">
        <v>23</v>
      </c>
      <c s="29" t="s">
        <v>99</v>
      </c>
      <c s="25" t="s">
        <v>49</v>
      </c>
      <c s="30" t="s">
        <v>100</v>
      </c>
      <c s="31" t="s">
        <v>81</v>
      </c>
      <c s="32">
        <v>8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25.5">
      <c r="A16" t="s">
        <v>56</v>
      </c>
      <c r="E16" s="36" t="s">
        <v>102</v>
      </c>
    </row>
    <row r="17" spans="1:16" ht="12.75">
      <c r="A17" s="25" t="s">
        <v>47</v>
      </c>
      <c s="29" t="s">
        <v>22</v>
      </c>
      <c s="29" t="s">
        <v>103</v>
      </c>
      <c s="25" t="s">
        <v>49</v>
      </c>
      <c s="30" t="s">
        <v>104</v>
      </c>
      <c s="31" t="s">
        <v>70</v>
      </c>
      <c s="32">
        <v>10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49</v>
      </c>
    </row>
    <row r="20" spans="1:5" ht="229.5">
      <c r="A20" t="s">
        <v>56</v>
      </c>
      <c r="E20" s="36" t="s">
        <v>105</v>
      </c>
    </row>
    <row r="21" spans="1:18" ht="12.75" customHeight="1">
      <c r="A21" s="6" t="s">
        <v>45</v>
      </c>
      <c s="6"/>
      <c s="40" t="s">
        <v>117</v>
      </c>
      <c s="6"/>
      <c s="27" t="s">
        <v>118</v>
      </c>
      <c s="6"/>
      <c s="6"/>
      <c s="6"/>
      <c s="41">
        <f>0+Q21</f>
      </c>
      <c s="6"/>
      <c r="O21">
        <f>0+R21</f>
      </c>
      <c r="Q21">
        <f>0+I22+I26+I30</f>
      </c>
      <c>
        <f>0+O22+O26+O30</f>
      </c>
    </row>
    <row r="22" spans="1:16" ht="12.75">
      <c r="A22" s="25" t="s">
        <v>47</v>
      </c>
      <c s="29" t="s">
        <v>33</v>
      </c>
      <c s="29" t="s">
        <v>124</v>
      </c>
      <c s="25" t="s">
        <v>49</v>
      </c>
      <c s="30" t="s">
        <v>125</v>
      </c>
      <c s="31" t="s">
        <v>76</v>
      </c>
      <c s="32">
        <v>16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12.75">
      <c r="A24" s="37" t="s">
        <v>55</v>
      </c>
      <c r="E24" s="38" t="s">
        <v>49</v>
      </c>
    </row>
    <row r="25" spans="1:5" ht="114.75">
      <c r="A25" t="s">
        <v>56</v>
      </c>
      <c r="E25" s="36" t="s">
        <v>126</v>
      </c>
    </row>
    <row r="26" spans="1:16" ht="12.75">
      <c r="A26" s="25" t="s">
        <v>47</v>
      </c>
      <c s="29" t="s">
        <v>35</v>
      </c>
      <c s="29" t="s">
        <v>133</v>
      </c>
      <c s="25" t="s">
        <v>49</v>
      </c>
      <c s="30" t="s">
        <v>134</v>
      </c>
      <c s="31" t="s">
        <v>81</v>
      </c>
      <c s="32">
        <v>80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12.75">
      <c r="A28" s="37" t="s">
        <v>55</v>
      </c>
      <c r="E28" s="38" t="s">
        <v>49</v>
      </c>
    </row>
    <row r="29" spans="1:5" ht="89.25">
      <c r="A29" t="s">
        <v>56</v>
      </c>
      <c r="E29" s="36" t="s">
        <v>136</v>
      </c>
    </row>
    <row r="30" spans="1:16" ht="12.75">
      <c r="A30" s="25" t="s">
        <v>47</v>
      </c>
      <c s="29" t="s">
        <v>37</v>
      </c>
      <c s="29" t="s">
        <v>598</v>
      </c>
      <c s="25" t="s">
        <v>49</v>
      </c>
      <c s="30" t="s">
        <v>599</v>
      </c>
      <c s="31" t="s">
        <v>81</v>
      </c>
      <c s="32">
        <v>80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49</v>
      </c>
    </row>
    <row r="33" spans="1:5" ht="140.25">
      <c r="A33" t="s">
        <v>56</v>
      </c>
      <c r="E33" s="36" t="s">
        <v>600</v>
      </c>
    </row>
    <row r="34" spans="1:18" ht="12.75" customHeight="1">
      <c r="A34" s="6" t="s">
        <v>45</v>
      </c>
      <c s="6"/>
      <c s="40" t="s">
        <v>435</v>
      </c>
      <c s="6"/>
      <c s="27" t="s">
        <v>436</v>
      </c>
      <c s="6"/>
      <c s="6"/>
      <c s="6"/>
      <c s="41">
        <f>0+Q34</f>
      </c>
      <c s="6"/>
      <c r="O34">
        <f>0+R34</f>
      </c>
      <c r="Q34">
        <f>0+I35+I39+I43</f>
      </c>
      <c>
        <f>0+O35+O39+O43</f>
      </c>
    </row>
    <row r="35" spans="1:16" ht="12.75">
      <c r="A35" s="25" t="s">
        <v>47</v>
      </c>
      <c s="29" t="s">
        <v>106</v>
      </c>
      <c s="29" t="s">
        <v>453</v>
      </c>
      <c s="25" t="s">
        <v>49</v>
      </c>
      <c s="30" t="s">
        <v>454</v>
      </c>
      <c s="31" t="s">
        <v>81</v>
      </c>
      <c s="32">
        <v>80</v>
      </c>
      <c s="33">
        <v>0</v>
      </c>
      <c s="34">
        <f>ROUND(ROUND(H35,2)*ROUND(G35,3),2)</f>
      </c>
      <c s="31" t="s">
        <v>52</v>
      </c>
      <c r="O35">
        <f>(I35*21)/100</f>
      </c>
      <c t="s">
        <v>23</v>
      </c>
    </row>
    <row r="36" spans="1:5" ht="12.75">
      <c r="A36" s="35" t="s">
        <v>53</v>
      </c>
      <c r="E36" s="36" t="s">
        <v>49</v>
      </c>
    </row>
    <row r="37" spans="1:5" ht="12.75">
      <c r="A37" s="37" t="s">
        <v>55</v>
      </c>
      <c r="E37" s="38" t="s">
        <v>601</v>
      </c>
    </row>
    <row r="38" spans="1:5" ht="114.75">
      <c r="A38" t="s">
        <v>56</v>
      </c>
      <c r="E38" s="36" t="s">
        <v>441</v>
      </c>
    </row>
    <row r="39" spans="1:16" ht="12.75">
      <c r="A39" s="25" t="s">
        <v>211</v>
      </c>
      <c s="29" t="s">
        <v>112</v>
      </c>
      <c s="29" t="s">
        <v>457</v>
      </c>
      <c s="25" t="s">
        <v>49</v>
      </c>
      <c s="30" t="s">
        <v>458</v>
      </c>
      <c s="31" t="s">
        <v>81</v>
      </c>
      <c s="32">
        <v>80</v>
      </c>
      <c s="33">
        <v>0</v>
      </c>
      <c s="34">
        <f>ROUND(ROUND(H39,2)*ROUND(G39,3),2)</f>
      </c>
      <c s="31" t="s">
        <v>52</v>
      </c>
      <c r="O39">
        <f>(I39*21)/100</f>
      </c>
      <c t="s">
        <v>23</v>
      </c>
    </row>
    <row r="40" spans="1:5" ht="12.75">
      <c r="A40" s="35" t="s">
        <v>53</v>
      </c>
      <c r="E40" s="36" t="s">
        <v>49</v>
      </c>
    </row>
    <row r="41" spans="1:5" ht="12.75">
      <c r="A41" s="37" t="s">
        <v>55</v>
      </c>
      <c r="E41" s="38" t="s">
        <v>49</v>
      </c>
    </row>
    <row r="42" spans="1:5" ht="153">
      <c r="A42" t="s">
        <v>56</v>
      </c>
      <c r="E42" s="36" t="s">
        <v>459</v>
      </c>
    </row>
    <row r="43" spans="1:16" ht="12.75">
      <c r="A43" s="25" t="s">
        <v>47</v>
      </c>
      <c s="29" t="s">
        <v>40</v>
      </c>
      <c s="29" t="s">
        <v>466</v>
      </c>
      <c s="25" t="s">
        <v>49</v>
      </c>
      <c s="30" t="s">
        <v>467</v>
      </c>
      <c s="31" t="s">
        <v>81</v>
      </c>
      <c s="32">
        <v>80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2.75">
      <c r="A45" s="37" t="s">
        <v>55</v>
      </c>
      <c r="E45" s="38" t="s">
        <v>49</v>
      </c>
    </row>
    <row r="46" spans="1:5" ht="127.5">
      <c r="A46" t="s">
        <v>56</v>
      </c>
      <c r="E46" s="36" t="s">
        <v>468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602</v>
      </c>
      <c s="42">
        <f>0+I8+I29+I90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602</v>
      </c>
      <c s="6"/>
      <c s="18" t="s">
        <v>603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286</v>
      </c>
      <c s="19"/>
      <c s="27" t="s">
        <v>604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605</v>
      </c>
      <c s="25" t="s">
        <v>49</v>
      </c>
      <c s="30" t="s">
        <v>606</v>
      </c>
      <c s="31" t="s">
        <v>607</v>
      </c>
      <c s="32">
        <v>128.709</v>
      </c>
      <c s="33">
        <v>0</v>
      </c>
      <c s="34">
        <f>ROUND(ROUND(H9,2)*ROUND(G9,3),2)</f>
      </c>
      <c s="31" t="s">
        <v>608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609</v>
      </c>
    </row>
    <row r="12" spans="1:5" ht="12.75">
      <c r="A12" t="s">
        <v>56</v>
      </c>
      <c r="E12" s="36" t="s">
        <v>49</v>
      </c>
    </row>
    <row r="13" spans="1:16" ht="12.75">
      <c r="A13" s="25" t="s">
        <v>47</v>
      </c>
      <c s="29" t="s">
        <v>23</v>
      </c>
      <c s="29" t="s">
        <v>610</v>
      </c>
      <c s="25" t="s">
        <v>49</v>
      </c>
      <c s="30" t="s">
        <v>611</v>
      </c>
      <c s="31" t="s">
        <v>51</v>
      </c>
      <c s="32">
        <v>1</v>
      </c>
      <c s="33">
        <v>0</v>
      </c>
      <c s="34">
        <f>ROUND(ROUND(H13,2)*ROUND(G13,3),2)</f>
      </c>
      <c s="31" t="s">
        <v>608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12.75">
      <c r="A16" t="s">
        <v>56</v>
      </c>
      <c r="E16" s="36" t="s">
        <v>49</v>
      </c>
    </row>
    <row r="17" spans="1:16" ht="12.75">
      <c r="A17" s="25" t="s">
        <v>47</v>
      </c>
      <c s="29" t="s">
        <v>22</v>
      </c>
      <c s="29" t="s">
        <v>612</v>
      </c>
      <c s="25" t="s">
        <v>49</v>
      </c>
      <c s="30" t="s">
        <v>613</v>
      </c>
      <c s="31" t="s">
        <v>70</v>
      </c>
      <c s="32">
        <v>76.79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614</v>
      </c>
    </row>
    <row r="20" spans="1:5" ht="12.75">
      <c r="A20" t="s">
        <v>56</v>
      </c>
      <c r="E20" s="36" t="s">
        <v>49</v>
      </c>
    </row>
    <row r="21" spans="1:16" ht="12.75">
      <c r="A21" s="25" t="s">
        <v>47</v>
      </c>
      <c s="29" t="s">
        <v>33</v>
      </c>
      <c s="29" t="s">
        <v>615</v>
      </c>
      <c s="25" t="s">
        <v>49</v>
      </c>
      <c s="30" t="s">
        <v>616</v>
      </c>
      <c s="31" t="s">
        <v>70</v>
      </c>
      <c s="32">
        <v>13.575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617</v>
      </c>
    </row>
    <row r="24" spans="1:5" ht="12.75">
      <c r="A24" t="s">
        <v>56</v>
      </c>
      <c r="E24" s="36" t="s">
        <v>49</v>
      </c>
    </row>
    <row r="25" spans="1:16" ht="12.75">
      <c r="A25" s="25" t="s">
        <v>47</v>
      </c>
      <c s="29" t="s">
        <v>35</v>
      </c>
      <c s="29" t="s">
        <v>618</v>
      </c>
      <c s="25" t="s">
        <v>49</v>
      </c>
      <c s="30" t="s">
        <v>619</v>
      </c>
      <c s="31" t="s">
        <v>70</v>
      </c>
      <c s="32">
        <v>61.29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25.5">
      <c r="A27" s="37" t="s">
        <v>55</v>
      </c>
      <c r="E27" s="38" t="s">
        <v>620</v>
      </c>
    </row>
    <row r="28" spans="1:5" ht="12.75">
      <c r="A28" t="s">
        <v>56</v>
      </c>
      <c r="E28" s="36" t="s">
        <v>49</v>
      </c>
    </row>
    <row r="29" spans="1:18" ht="12.75" customHeight="1">
      <c r="A29" s="6" t="s">
        <v>45</v>
      </c>
      <c s="6"/>
      <c s="40" t="s">
        <v>290</v>
      </c>
      <c s="6"/>
      <c s="27" t="s">
        <v>621</v>
      </c>
      <c s="6"/>
      <c s="6"/>
      <c s="6"/>
      <c s="41">
        <f>0+Q29</f>
      </c>
      <c s="6"/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25" t="s">
        <v>47</v>
      </c>
      <c s="29" t="s">
        <v>37</v>
      </c>
      <c s="29" t="s">
        <v>622</v>
      </c>
      <c s="25" t="s">
        <v>49</v>
      </c>
      <c s="30" t="s">
        <v>623</v>
      </c>
      <c s="31" t="s">
        <v>607</v>
      </c>
      <c s="32">
        <v>0.007</v>
      </c>
      <c s="33">
        <v>0</v>
      </c>
      <c s="34">
        <f>ROUND(ROUND(H30,2)*ROUND(G30,3),2)</f>
      </c>
      <c s="31" t="s">
        <v>608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624</v>
      </c>
    </row>
    <row r="33" spans="1:5" ht="12.75">
      <c r="A33" t="s">
        <v>56</v>
      </c>
      <c r="E33" s="36" t="s">
        <v>49</v>
      </c>
    </row>
    <row r="34" spans="1:16" ht="25.5">
      <c r="A34" s="25" t="s">
        <v>47</v>
      </c>
      <c s="29" t="s">
        <v>106</v>
      </c>
      <c s="29" t="s">
        <v>625</v>
      </c>
      <c s="25" t="s">
        <v>49</v>
      </c>
      <c s="30" t="s">
        <v>626</v>
      </c>
      <c s="31" t="s">
        <v>607</v>
      </c>
      <c s="32">
        <v>0.012</v>
      </c>
      <c s="33">
        <v>0</v>
      </c>
      <c s="34">
        <f>ROUND(ROUND(H34,2)*ROUND(G34,3),2)</f>
      </c>
      <c s="31" t="s">
        <v>608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55</v>
      </c>
      <c r="E36" s="38" t="s">
        <v>627</v>
      </c>
    </row>
    <row r="37" spans="1:5" ht="12.75">
      <c r="A37" t="s">
        <v>56</v>
      </c>
      <c r="E37" s="36" t="s">
        <v>49</v>
      </c>
    </row>
    <row r="38" spans="1:16" ht="25.5">
      <c r="A38" s="25" t="s">
        <v>47</v>
      </c>
      <c s="29" t="s">
        <v>112</v>
      </c>
      <c s="29" t="s">
        <v>628</v>
      </c>
      <c s="25" t="s">
        <v>49</v>
      </c>
      <c s="30" t="s">
        <v>629</v>
      </c>
      <c s="31" t="s">
        <v>607</v>
      </c>
      <c s="32">
        <v>3.04</v>
      </c>
      <c s="33">
        <v>0</v>
      </c>
      <c s="34">
        <f>ROUND(ROUND(H38,2)*ROUND(G38,3),2)</f>
      </c>
      <c s="31" t="s">
        <v>608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55</v>
      </c>
      <c r="E40" s="38" t="s">
        <v>630</v>
      </c>
    </row>
    <row r="41" spans="1:5" ht="12.75">
      <c r="A41" t="s">
        <v>56</v>
      </c>
      <c r="E41" s="36" t="s">
        <v>49</v>
      </c>
    </row>
    <row r="42" spans="1:16" ht="12.75">
      <c r="A42" s="25" t="s">
        <v>47</v>
      </c>
      <c s="29" t="s">
        <v>40</v>
      </c>
      <c s="29" t="s">
        <v>631</v>
      </c>
      <c s="25" t="s">
        <v>49</v>
      </c>
      <c s="30" t="s">
        <v>632</v>
      </c>
      <c s="31" t="s">
        <v>51</v>
      </c>
      <c s="32">
        <v>1</v>
      </c>
      <c s="33">
        <v>0</v>
      </c>
      <c s="34">
        <f>ROUND(ROUND(H42,2)*ROUND(G42,3),2)</f>
      </c>
      <c s="31" t="s">
        <v>608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49</v>
      </c>
    </row>
    <row r="45" spans="1:5" ht="12.75">
      <c r="A45" t="s">
        <v>56</v>
      </c>
      <c r="E45" s="36" t="s">
        <v>49</v>
      </c>
    </row>
    <row r="46" spans="1:16" ht="25.5">
      <c r="A46" s="25" t="s">
        <v>47</v>
      </c>
      <c s="29" t="s">
        <v>42</v>
      </c>
      <c s="29" t="s">
        <v>633</v>
      </c>
      <c s="25" t="s">
        <v>49</v>
      </c>
      <c s="30" t="s">
        <v>634</v>
      </c>
      <c s="31" t="s">
        <v>81</v>
      </c>
      <c s="32">
        <v>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49</v>
      </c>
    </row>
    <row r="49" spans="1:5" ht="12.75">
      <c r="A49" t="s">
        <v>56</v>
      </c>
      <c r="E49" s="36" t="s">
        <v>49</v>
      </c>
    </row>
    <row r="50" spans="1:16" ht="25.5">
      <c r="A50" s="25" t="s">
        <v>47</v>
      </c>
      <c s="29" t="s">
        <v>44</v>
      </c>
      <c s="29" t="s">
        <v>635</v>
      </c>
      <c s="25" t="s">
        <v>49</v>
      </c>
      <c s="30" t="s">
        <v>636</v>
      </c>
      <c s="31" t="s">
        <v>81</v>
      </c>
      <c s="32">
        <v>20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55</v>
      </c>
      <c r="E52" s="38" t="s">
        <v>49</v>
      </c>
    </row>
    <row r="53" spans="1:5" ht="12.75">
      <c r="A53" t="s">
        <v>56</v>
      </c>
      <c r="E53" s="36" t="s">
        <v>49</v>
      </c>
    </row>
    <row r="54" spans="1:16" ht="25.5">
      <c r="A54" s="25" t="s">
        <v>47</v>
      </c>
      <c s="29" t="s">
        <v>119</v>
      </c>
      <c s="29" t="s">
        <v>637</v>
      </c>
      <c s="25" t="s">
        <v>49</v>
      </c>
      <c s="30" t="s">
        <v>638</v>
      </c>
      <c s="31" t="s">
        <v>81</v>
      </c>
      <c s="32">
        <v>100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49</v>
      </c>
    </row>
    <row r="57" spans="1:5" ht="12.75">
      <c r="A57" t="s">
        <v>56</v>
      </c>
      <c r="E57" s="36" t="s">
        <v>49</v>
      </c>
    </row>
    <row r="58" spans="1:16" ht="25.5">
      <c r="A58" s="25" t="s">
        <v>47</v>
      </c>
      <c s="29" t="s">
        <v>123</v>
      </c>
      <c s="29" t="s">
        <v>639</v>
      </c>
      <c s="25" t="s">
        <v>49</v>
      </c>
      <c s="30" t="s">
        <v>640</v>
      </c>
      <c s="31" t="s">
        <v>81</v>
      </c>
      <c s="32">
        <v>25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49</v>
      </c>
    </row>
    <row r="61" spans="1:5" ht="12.75">
      <c r="A61" t="s">
        <v>56</v>
      </c>
      <c r="E61" s="36" t="s">
        <v>49</v>
      </c>
    </row>
    <row r="62" spans="1:16" ht="12.75">
      <c r="A62" s="25" t="s">
        <v>47</v>
      </c>
      <c s="29" t="s">
        <v>127</v>
      </c>
      <c s="29" t="s">
        <v>641</v>
      </c>
      <c s="25" t="s">
        <v>49</v>
      </c>
      <c s="30" t="s">
        <v>642</v>
      </c>
      <c s="31" t="s">
        <v>81</v>
      </c>
      <c s="32">
        <v>8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55</v>
      </c>
      <c r="E64" s="38" t="s">
        <v>49</v>
      </c>
    </row>
    <row r="65" spans="1:5" ht="12.75">
      <c r="A65" t="s">
        <v>56</v>
      </c>
      <c r="E65" s="36" t="s">
        <v>49</v>
      </c>
    </row>
    <row r="66" spans="1:16" ht="12.75">
      <c r="A66" s="25" t="s">
        <v>47</v>
      </c>
      <c s="29" t="s">
        <v>132</v>
      </c>
      <c s="29" t="s">
        <v>643</v>
      </c>
      <c s="25" t="s">
        <v>49</v>
      </c>
      <c s="30" t="s">
        <v>644</v>
      </c>
      <c s="31" t="s">
        <v>645</v>
      </c>
      <c s="32">
        <v>2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55</v>
      </c>
      <c r="E68" s="38" t="s">
        <v>49</v>
      </c>
    </row>
    <row r="69" spans="1:5" ht="12.75">
      <c r="A69" t="s">
        <v>56</v>
      </c>
      <c r="E69" s="36" t="s">
        <v>49</v>
      </c>
    </row>
    <row r="70" spans="1:16" ht="12.75">
      <c r="A70" s="25" t="s">
        <v>47</v>
      </c>
      <c s="29" t="s">
        <v>137</v>
      </c>
      <c s="29" t="s">
        <v>646</v>
      </c>
      <c s="25" t="s">
        <v>49</v>
      </c>
      <c s="30" t="s">
        <v>647</v>
      </c>
      <c s="31" t="s">
        <v>76</v>
      </c>
      <c s="32">
        <v>4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12.75">
      <c r="A72" s="37" t="s">
        <v>55</v>
      </c>
      <c r="E72" s="38" t="s">
        <v>49</v>
      </c>
    </row>
    <row r="73" spans="1:5" ht="12.75">
      <c r="A73" t="s">
        <v>56</v>
      </c>
      <c r="E73" s="36" t="s">
        <v>49</v>
      </c>
    </row>
    <row r="74" spans="1:16" ht="12.75">
      <c r="A74" s="25" t="s">
        <v>47</v>
      </c>
      <c s="29" t="s">
        <v>73</v>
      </c>
      <c s="29" t="s">
        <v>648</v>
      </c>
      <c s="25" t="s">
        <v>49</v>
      </c>
      <c s="30" t="s">
        <v>649</v>
      </c>
      <c s="31" t="s">
        <v>76</v>
      </c>
      <c s="32">
        <v>8</v>
      </c>
      <c s="33">
        <v>0</v>
      </c>
      <c s="34">
        <f>ROUND(ROUND(H74,2)*ROUND(G74,3),2)</f>
      </c>
      <c s="31" t="s">
        <v>608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12.75">
      <c r="A76" s="37" t="s">
        <v>55</v>
      </c>
      <c r="E76" s="38" t="s">
        <v>49</v>
      </c>
    </row>
    <row r="77" spans="1:5" ht="12.75">
      <c r="A77" t="s">
        <v>56</v>
      </c>
      <c r="E77" s="36" t="s">
        <v>49</v>
      </c>
    </row>
    <row r="78" spans="1:16" ht="12.75">
      <c r="A78" s="25" t="s">
        <v>47</v>
      </c>
      <c s="29" t="s">
        <v>142</v>
      </c>
      <c s="29" t="s">
        <v>650</v>
      </c>
      <c s="25" t="s">
        <v>49</v>
      </c>
      <c s="30" t="s">
        <v>651</v>
      </c>
      <c s="31" t="s">
        <v>81</v>
      </c>
      <c s="32">
        <v>13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2.75">
      <c r="A80" s="37" t="s">
        <v>55</v>
      </c>
      <c r="E80" s="38" t="s">
        <v>49</v>
      </c>
    </row>
    <row r="81" spans="1:5" ht="12.75">
      <c r="A81" t="s">
        <v>56</v>
      </c>
      <c r="E81" s="36" t="s">
        <v>49</v>
      </c>
    </row>
    <row r="82" spans="1:16" ht="25.5">
      <c r="A82" s="25" t="s">
        <v>47</v>
      </c>
      <c s="29" t="s">
        <v>146</v>
      </c>
      <c s="29" t="s">
        <v>652</v>
      </c>
      <c s="25" t="s">
        <v>49</v>
      </c>
      <c s="30" t="s">
        <v>653</v>
      </c>
      <c s="31" t="s">
        <v>81</v>
      </c>
      <c s="32">
        <v>25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49</v>
      </c>
    </row>
    <row r="84" spans="1:5" ht="12.75">
      <c r="A84" s="37" t="s">
        <v>55</v>
      </c>
      <c r="E84" s="38" t="s">
        <v>49</v>
      </c>
    </row>
    <row r="85" spans="1:5" ht="12.75">
      <c r="A85" t="s">
        <v>56</v>
      </c>
      <c r="E85" s="36" t="s">
        <v>49</v>
      </c>
    </row>
    <row r="86" spans="1:16" ht="38.25">
      <c r="A86" s="25" t="s">
        <v>47</v>
      </c>
      <c s="29" t="s">
        <v>150</v>
      </c>
      <c s="29" t="s">
        <v>654</v>
      </c>
      <c s="25" t="s">
        <v>49</v>
      </c>
      <c s="30" t="s">
        <v>655</v>
      </c>
      <c s="31" t="s">
        <v>656</v>
      </c>
      <c s="32">
        <v>97.246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49</v>
      </c>
    </row>
    <row r="88" spans="1:5" ht="25.5">
      <c r="A88" s="37" t="s">
        <v>55</v>
      </c>
      <c r="E88" s="38" t="s">
        <v>657</v>
      </c>
    </row>
    <row r="89" spans="1:5" ht="12.75">
      <c r="A89" t="s">
        <v>56</v>
      </c>
      <c r="E89" s="36" t="s">
        <v>49</v>
      </c>
    </row>
    <row r="90" spans="1:18" ht="12.75" customHeight="1">
      <c r="A90" s="6" t="s">
        <v>45</v>
      </c>
      <c s="6"/>
      <c s="40" t="s">
        <v>298</v>
      </c>
      <c s="6"/>
      <c s="27" t="s">
        <v>658</v>
      </c>
      <c s="6"/>
      <c s="6"/>
      <c s="6"/>
      <c s="41">
        <f>0+Q90</f>
      </c>
      <c s="6"/>
      <c r="O90">
        <f>0+R90</f>
      </c>
      <c r="Q90">
        <f>0+I91+I95+I99+I103+I107+I111+I115</f>
      </c>
      <c>
        <f>0+O91+O95+O99+O103+O107+O111+O115</f>
      </c>
    </row>
    <row r="91" spans="1:16" ht="25.5">
      <c r="A91" s="25" t="s">
        <v>47</v>
      </c>
      <c s="29" t="s">
        <v>154</v>
      </c>
      <c s="29" t="s">
        <v>631</v>
      </c>
      <c s="25" t="s">
        <v>49</v>
      </c>
      <c s="30" t="s">
        <v>659</v>
      </c>
      <c s="31" t="s">
        <v>51</v>
      </c>
      <c s="32">
        <v>1</v>
      </c>
      <c s="33">
        <v>0</v>
      </c>
      <c s="34">
        <f>ROUND(ROUND(H91,2)*ROUND(G91,3),2)</f>
      </c>
      <c s="31" t="s">
        <v>608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12.75">
      <c r="A94" t="s">
        <v>56</v>
      </c>
      <c r="E94" s="36" t="s">
        <v>49</v>
      </c>
    </row>
    <row r="95" spans="1:16" ht="25.5">
      <c r="A95" s="25" t="s">
        <v>47</v>
      </c>
      <c s="29" t="s">
        <v>158</v>
      </c>
      <c s="29" t="s">
        <v>660</v>
      </c>
      <c s="25" t="s">
        <v>49</v>
      </c>
      <c s="30" t="s">
        <v>661</v>
      </c>
      <c s="31" t="s">
        <v>81</v>
      </c>
      <c s="32">
        <v>100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12.75">
      <c r="A98" t="s">
        <v>56</v>
      </c>
      <c r="E98" s="36" t="s">
        <v>49</v>
      </c>
    </row>
    <row r="99" spans="1:16" ht="25.5">
      <c r="A99" s="25" t="s">
        <v>47</v>
      </c>
      <c s="29" t="s">
        <v>164</v>
      </c>
      <c s="29" t="s">
        <v>662</v>
      </c>
      <c s="25" t="s">
        <v>49</v>
      </c>
      <c s="30" t="s">
        <v>663</v>
      </c>
      <c s="31" t="s">
        <v>81</v>
      </c>
      <c s="32">
        <v>25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12.75">
      <c r="A102" t="s">
        <v>56</v>
      </c>
      <c r="E102" s="36" t="s">
        <v>49</v>
      </c>
    </row>
    <row r="103" spans="1:16" ht="12.75">
      <c r="A103" s="25" t="s">
        <v>47</v>
      </c>
      <c s="29" t="s">
        <v>169</v>
      </c>
      <c s="29" t="s">
        <v>664</v>
      </c>
      <c s="25" t="s">
        <v>49</v>
      </c>
      <c s="30" t="s">
        <v>665</v>
      </c>
      <c s="31" t="s">
        <v>81</v>
      </c>
      <c s="32">
        <v>25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12.75">
      <c r="A106" t="s">
        <v>56</v>
      </c>
      <c r="E106" s="36" t="s">
        <v>49</v>
      </c>
    </row>
    <row r="107" spans="1:16" ht="12.75">
      <c r="A107" s="25" t="s">
        <v>47</v>
      </c>
      <c s="29" t="s">
        <v>173</v>
      </c>
      <c s="29" t="s">
        <v>666</v>
      </c>
      <c s="25" t="s">
        <v>49</v>
      </c>
      <c s="30" t="s">
        <v>667</v>
      </c>
      <c s="31" t="s">
        <v>62</v>
      </c>
      <c s="32">
        <v>32.11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12.75">
      <c r="A109" s="37" t="s">
        <v>55</v>
      </c>
      <c r="E109" s="38" t="s">
        <v>668</v>
      </c>
    </row>
    <row r="110" spans="1:5" ht="12.75">
      <c r="A110" t="s">
        <v>56</v>
      </c>
      <c r="E110" s="36" t="s">
        <v>49</v>
      </c>
    </row>
    <row r="111" spans="1:16" ht="25.5">
      <c r="A111" s="25" t="s">
        <v>47</v>
      </c>
      <c s="29" t="s">
        <v>177</v>
      </c>
      <c s="29" t="s">
        <v>669</v>
      </c>
      <c s="25" t="s">
        <v>49</v>
      </c>
      <c s="30" t="s">
        <v>670</v>
      </c>
      <c s="31" t="s">
        <v>62</v>
      </c>
      <c s="32">
        <v>45.234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671</v>
      </c>
    </row>
    <row r="114" spans="1:5" ht="12.75">
      <c r="A114" t="s">
        <v>56</v>
      </c>
      <c r="E114" s="36" t="s">
        <v>49</v>
      </c>
    </row>
    <row r="115" spans="1:16" ht="12.75">
      <c r="A115" s="25" t="s">
        <v>47</v>
      </c>
      <c s="29" t="s">
        <v>180</v>
      </c>
      <c s="29" t="s">
        <v>672</v>
      </c>
      <c s="25" t="s">
        <v>49</v>
      </c>
      <c s="30" t="s">
        <v>673</v>
      </c>
      <c s="31" t="s">
        <v>62</v>
      </c>
      <c s="32">
        <v>45.234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12.75">
      <c r="A117" s="37" t="s">
        <v>55</v>
      </c>
      <c r="E117" s="38" t="s">
        <v>671</v>
      </c>
    </row>
    <row r="118" spans="1:5" ht="12.75">
      <c r="A118" t="s">
        <v>56</v>
      </c>
      <c r="E118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674</v>
      </c>
      <c s="42">
        <f>0+I8+I29+I50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674</v>
      </c>
      <c s="6"/>
      <c s="18" t="s">
        <v>675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91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38.25">
      <c r="A9" s="25" t="s">
        <v>47</v>
      </c>
      <c s="29" t="s">
        <v>29</v>
      </c>
      <c s="29" t="s">
        <v>676</v>
      </c>
      <c s="25" t="s">
        <v>49</v>
      </c>
      <c s="30" t="s">
        <v>677</v>
      </c>
      <c s="31" t="s">
        <v>607</v>
      </c>
      <c s="32">
        <v>204.42</v>
      </c>
      <c s="33">
        <v>0</v>
      </c>
      <c s="34">
        <f>ROUND(ROUND(H9,2)*ROUND(G9,3),2)</f>
      </c>
      <c s="31" t="s">
        <v>608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51">
      <c r="A11" s="37" t="s">
        <v>55</v>
      </c>
      <c r="E11" s="38" t="s">
        <v>678</v>
      </c>
    </row>
    <row r="12" spans="1:5" ht="12.75">
      <c r="A12" t="s">
        <v>56</v>
      </c>
      <c r="E12" s="36" t="s">
        <v>49</v>
      </c>
    </row>
    <row r="13" spans="1:16" ht="25.5">
      <c r="A13" s="25" t="s">
        <v>47</v>
      </c>
      <c s="29" t="s">
        <v>23</v>
      </c>
      <c s="29" t="s">
        <v>679</v>
      </c>
      <c s="25" t="s">
        <v>49</v>
      </c>
      <c s="30" t="s">
        <v>680</v>
      </c>
      <c s="31" t="s">
        <v>607</v>
      </c>
      <c s="32">
        <v>10.56</v>
      </c>
      <c s="33">
        <v>0</v>
      </c>
      <c s="34">
        <f>ROUND(ROUND(H13,2)*ROUND(G13,3),2)</f>
      </c>
      <c s="31" t="s">
        <v>608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681</v>
      </c>
    </row>
    <row r="16" spans="1:5" ht="12.75">
      <c r="A16" t="s">
        <v>56</v>
      </c>
      <c r="E16" s="36" t="s">
        <v>49</v>
      </c>
    </row>
    <row r="17" spans="1:16" ht="25.5">
      <c r="A17" s="25" t="s">
        <v>47</v>
      </c>
      <c s="29" t="s">
        <v>22</v>
      </c>
      <c s="29" t="s">
        <v>682</v>
      </c>
      <c s="25" t="s">
        <v>49</v>
      </c>
      <c s="30" t="s">
        <v>683</v>
      </c>
      <c s="31" t="s">
        <v>70</v>
      </c>
      <c s="32">
        <v>4.8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684</v>
      </c>
    </row>
    <row r="20" spans="1:5" ht="12.75">
      <c r="A20" t="s">
        <v>56</v>
      </c>
      <c r="E20" s="36" t="s">
        <v>49</v>
      </c>
    </row>
    <row r="21" spans="1:16" ht="12.75">
      <c r="A21" s="25" t="s">
        <v>47</v>
      </c>
      <c s="29" t="s">
        <v>33</v>
      </c>
      <c s="29" t="s">
        <v>685</v>
      </c>
      <c s="25" t="s">
        <v>49</v>
      </c>
      <c s="30" t="s">
        <v>686</v>
      </c>
      <c s="31" t="s">
        <v>70</v>
      </c>
      <c s="32">
        <v>92.475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38.25">
      <c r="A23" s="37" t="s">
        <v>55</v>
      </c>
      <c r="E23" s="38" t="s">
        <v>687</v>
      </c>
    </row>
    <row r="24" spans="1:5" ht="12.75">
      <c r="A24" t="s">
        <v>56</v>
      </c>
      <c r="E24" s="36" t="s">
        <v>49</v>
      </c>
    </row>
    <row r="25" spans="1:16" ht="12.75">
      <c r="A25" s="25" t="s">
        <v>47</v>
      </c>
      <c s="29" t="s">
        <v>35</v>
      </c>
      <c s="29" t="s">
        <v>688</v>
      </c>
      <c s="25" t="s">
        <v>49</v>
      </c>
      <c s="30" t="s">
        <v>689</v>
      </c>
      <c s="31" t="s">
        <v>70</v>
      </c>
      <c s="32">
        <v>4.868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690</v>
      </c>
    </row>
    <row r="28" spans="1:5" ht="12.75">
      <c r="A28" t="s">
        <v>56</v>
      </c>
      <c r="E28" s="36" t="s">
        <v>49</v>
      </c>
    </row>
    <row r="29" spans="1:18" ht="12.75" customHeight="1">
      <c r="A29" s="6" t="s">
        <v>45</v>
      </c>
      <c s="6"/>
      <c s="40" t="s">
        <v>324</v>
      </c>
      <c s="6"/>
      <c s="27" t="s">
        <v>691</v>
      </c>
      <c s="6"/>
      <c s="6"/>
      <c s="6"/>
      <c s="41">
        <f>0+Q29</f>
      </c>
      <c s="6"/>
      <c r="O29">
        <f>0+R29</f>
      </c>
      <c r="Q29">
        <f>0+I30+I34+I38+I42+I46</f>
      </c>
      <c>
        <f>0+O30+O34+O38+O42+O46</f>
      </c>
    </row>
    <row r="30" spans="1:16" ht="12.75">
      <c r="A30" s="25" t="s">
        <v>47</v>
      </c>
      <c s="29" t="s">
        <v>37</v>
      </c>
      <c s="29" t="s">
        <v>692</v>
      </c>
      <c s="25" t="s">
        <v>49</v>
      </c>
      <c s="30" t="s">
        <v>693</v>
      </c>
      <c s="31" t="s">
        <v>62</v>
      </c>
      <c s="32">
        <v>122.5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12.75">
      <c r="A32" s="37" t="s">
        <v>55</v>
      </c>
      <c r="E32" s="38" t="s">
        <v>694</v>
      </c>
    </row>
    <row r="33" spans="1:5" ht="12.75">
      <c r="A33" t="s">
        <v>56</v>
      </c>
      <c r="E33" s="36" t="s">
        <v>49</v>
      </c>
    </row>
    <row r="34" spans="1:16" ht="25.5">
      <c r="A34" s="25" t="s">
        <v>47</v>
      </c>
      <c s="29" t="s">
        <v>106</v>
      </c>
      <c s="29" t="s">
        <v>695</v>
      </c>
      <c s="25" t="s">
        <v>49</v>
      </c>
      <c s="30" t="s">
        <v>696</v>
      </c>
      <c s="31" t="s">
        <v>70</v>
      </c>
      <c s="32">
        <v>24.5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55</v>
      </c>
      <c r="E36" s="38" t="s">
        <v>697</v>
      </c>
    </row>
    <row r="37" spans="1:5" ht="12.75">
      <c r="A37" t="s">
        <v>56</v>
      </c>
      <c r="E37" s="36" t="s">
        <v>49</v>
      </c>
    </row>
    <row r="38" spans="1:16" ht="25.5">
      <c r="A38" s="25" t="s">
        <v>47</v>
      </c>
      <c s="29" t="s">
        <v>112</v>
      </c>
      <c s="29" t="s">
        <v>698</v>
      </c>
      <c s="25" t="s">
        <v>49</v>
      </c>
      <c s="30" t="s">
        <v>699</v>
      </c>
      <c s="31" t="s">
        <v>70</v>
      </c>
      <c s="32">
        <v>36.75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55</v>
      </c>
      <c r="E40" s="38" t="s">
        <v>700</v>
      </c>
    </row>
    <row r="41" spans="1:5" ht="12.75">
      <c r="A41" t="s">
        <v>56</v>
      </c>
      <c r="E41" s="36" t="s">
        <v>49</v>
      </c>
    </row>
    <row r="42" spans="1:16" ht="25.5">
      <c r="A42" s="25" t="s">
        <v>47</v>
      </c>
      <c s="29" t="s">
        <v>40</v>
      </c>
      <c s="29" t="s">
        <v>701</v>
      </c>
      <c s="25" t="s">
        <v>49</v>
      </c>
      <c s="30" t="s">
        <v>702</v>
      </c>
      <c s="31" t="s">
        <v>62</v>
      </c>
      <c s="32">
        <v>135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703</v>
      </c>
    </row>
    <row r="45" spans="1:5" ht="12.75">
      <c r="A45" t="s">
        <v>56</v>
      </c>
      <c r="E45" s="36" t="s">
        <v>49</v>
      </c>
    </row>
    <row r="46" spans="1:16" ht="25.5">
      <c r="A46" s="25" t="s">
        <v>47</v>
      </c>
      <c s="29" t="s">
        <v>42</v>
      </c>
      <c s="29" t="s">
        <v>704</v>
      </c>
      <c s="25" t="s">
        <v>49</v>
      </c>
      <c s="30" t="s">
        <v>705</v>
      </c>
      <c s="31" t="s">
        <v>62</v>
      </c>
      <c s="32">
        <v>122.5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694</v>
      </c>
    </row>
    <row r="49" spans="1:5" ht="12.75">
      <c r="A49" t="s">
        <v>56</v>
      </c>
      <c r="E49" s="36" t="s">
        <v>49</v>
      </c>
    </row>
    <row r="50" spans="1:18" ht="12.75" customHeight="1">
      <c r="A50" s="6" t="s">
        <v>45</v>
      </c>
      <c s="6"/>
      <c s="40" t="s">
        <v>112</v>
      </c>
      <c s="6"/>
      <c s="27" t="s">
        <v>706</v>
      </c>
      <c s="6"/>
      <c s="6"/>
      <c s="6"/>
      <c s="41">
        <f>0+Q50</f>
      </c>
      <c s="6"/>
      <c r="O50">
        <f>0+R50</f>
      </c>
      <c r="Q50">
        <f>0+I51+I55+I59+I63+I67+I71+I75+I79</f>
      </c>
      <c>
        <f>0+O51+O55+O59+O63+O67+O71+O75+O79</f>
      </c>
    </row>
    <row r="51" spans="1:16" ht="12.75">
      <c r="A51" s="25" t="s">
        <v>47</v>
      </c>
      <c s="29" t="s">
        <v>44</v>
      </c>
      <c s="29" t="s">
        <v>707</v>
      </c>
      <c s="25" t="s">
        <v>49</v>
      </c>
      <c s="30" t="s">
        <v>708</v>
      </c>
      <c s="31" t="s">
        <v>70</v>
      </c>
      <c s="32">
        <v>3.495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12.75">
      <c r="A53" s="37" t="s">
        <v>55</v>
      </c>
      <c r="E53" s="38" t="s">
        <v>709</v>
      </c>
    </row>
    <row r="54" spans="1:5" ht="12.75">
      <c r="A54" t="s">
        <v>56</v>
      </c>
      <c r="E54" s="36" t="s">
        <v>49</v>
      </c>
    </row>
    <row r="55" spans="1:16" ht="12.75">
      <c r="A55" s="25" t="s">
        <v>47</v>
      </c>
      <c s="29" t="s">
        <v>119</v>
      </c>
      <c s="29" t="s">
        <v>710</v>
      </c>
      <c s="25" t="s">
        <v>49</v>
      </c>
      <c s="30" t="s">
        <v>711</v>
      </c>
      <c s="31" t="s">
        <v>62</v>
      </c>
      <c s="32">
        <v>65.6</v>
      </c>
      <c s="33">
        <v>0</v>
      </c>
      <c s="34">
        <f>ROUND(ROUND(H55,2)*ROUND(G55,3),2)</f>
      </c>
      <c s="31" t="s">
        <v>52</v>
      </c>
      <c r="O55">
        <f>(I55*21)/100</f>
      </c>
      <c t="s">
        <v>23</v>
      </c>
    </row>
    <row r="56" spans="1:5" ht="12.75">
      <c r="A56" s="35" t="s">
        <v>53</v>
      </c>
      <c r="E56" s="36" t="s">
        <v>49</v>
      </c>
    </row>
    <row r="57" spans="1:5" ht="12.75">
      <c r="A57" s="37" t="s">
        <v>55</v>
      </c>
      <c r="E57" s="38" t="s">
        <v>712</v>
      </c>
    </row>
    <row r="58" spans="1:5" ht="12.75">
      <c r="A58" t="s">
        <v>56</v>
      </c>
      <c r="E58" s="36" t="s">
        <v>49</v>
      </c>
    </row>
    <row r="59" spans="1:16" ht="12.75">
      <c r="A59" s="25" t="s">
        <v>47</v>
      </c>
      <c s="29" t="s">
        <v>123</v>
      </c>
      <c s="29" t="s">
        <v>713</v>
      </c>
      <c s="25" t="s">
        <v>49</v>
      </c>
      <c s="30" t="s">
        <v>714</v>
      </c>
      <c s="31" t="s">
        <v>81</v>
      </c>
      <c s="32">
        <v>25</v>
      </c>
      <c s="33">
        <v>0</v>
      </c>
      <c s="34">
        <f>ROUND(ROUND(H59,2)*ROUND(G59,3),2)</f>
      </c>
      <c s="31" t="s">
        <v>52</v>
      </c>
      <c r="O59">
        <f>(I59*21)/100</f>
      </c>
      <c t="s">
        <v>23</v>
      </c>
    </row>
    <row r="60" spans="1:5" ht="12.75">
      <c r="A60" s="35" t="s">
        <v>53</v>
      </c>
      <c r="E60" s="36" t="s">
        <v>49</v>
      </c>
    </row>
    <row r="61" spans="1:5" ht="12.75">
      <c r="A61" s="37" t="s">
        <v>55</v>
      </c>
      <c r="E61" s="38" t="s">
        <v>715</v>
      </c>
    </row>
    <row r="62" spans="1:5" ht="12.75">
      <c r="A62" t="s">
        <v>56</v>
      </c>
      <c r="E62" s="36" t="s">
        <v>49</v>
      </c>
    </row>
    <row r="63" spans="1:16" ht="12.75">
      <c r="A63" s="25" t="s">
        <v>47</v>
      </c>
      <c s="29" t="s">
        <v>127</v>
      </c>
      <c s="29" t="s">
        <v>716</v>
      </c>
      <c s="25" t="s">
        <v>49</v>
      </c>
      <c s="30" t="s">
        <v>717</v>
      </c>
      <c s="31" t="s">
        <v>76</v>
      </c>
      <c s="32">
        <v>1</v>
      </c>
      <c s="33">
        <v>0</v>
      </c>
      <c s="34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5" t="s">
        <v>53</v>
      </c>
      <c r="E64" s="36" t="s">
        <v>49</v>
      </c>
    </row>
    <row r="65" spans="1:5" ht="12.75">
      <c r="A65" s="37" t="s">
        <v>55</v>
      </c>
      <c r="E65" s="38" t="s">
        <v>49</v>
      </c>
    </row>
    <row r="66" spans="1:5" ht="12.75">
      <c r="A66" t="s">
        <v>56</v>
      </c>
      <c r="E66" s="36" t="s">
        <v>49</v>
      </c>
    </row>
    <row r="67" spans="1:16" ht="12.75">
      <c r="A67" s="25" t="s">
        <v>47</v>
      </c>
      <c s="29" t="s">
        <v>132</v>
      </c>
      <c s="29" t="s">
        <v>718</v>
      </c>
      <c s="25" t="s">
        <v>49</v>
      </c>
      <c s="30" t="s">
        <v>719</v>
      </c>
      <c s="31" t="s">
        <v>76</v>
      </c>
      <c s="32">
        <v>1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49</v>
      </c>
    </row>
    <row r="69" spans="1:5" ht="12.75">
      <c r="A69" s="37" t="s">
        <v>55</v>
      </c>
      <c r="E69" s="38" t="s">
        <v>49</v>
      </c>
    </row>
    <row r="70" spans="1:5" ht="12.75">
      <c r="A70" t="s">
        <v>56</v>
      </c>
      <c r="E70" s="36" t="s">
        <v>49</v>
      </c>
    </row>
    <row r="71" spans="1:16" ht="12.75">
      <c r="A71" s="25" t="s">
        <v>47</v>
      </c>
      <c s="29" t="s">
        <v>137</v>
      </c>
      <c s="29" t="s">
        <v>720</v>
      </c>
      <c s="25" t="s">
        <v>49</v>
      </c>
      <c s="30" t="s">
        <v>721</v>
      </c>
      <c s="31" t="s">
        <v>76</v>
      </c>
      <c s="32">
        <v>1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12.75">
      <c r="A74" t="s">
        <v>56</v>
      </c>
      <c r="E74" s="36" t="s">
        <v>49</v>
      </c>
    </row>
    <row r="75" spans="1:16" ht="12.75">
      <c r="A75" s="25" t="s">
        <v>47</v>
      </c>
      <c s="29" t="s">
        <v>73</v>
      </c>
      <c s="29" t="s">
        <v>722</v>
      </c>
      <c s="25" t="s">
        <v>49</v>
      </c>
      <c s="30" t="s">
        <v>723</v>
      </c>
      <c s="31" t="s">
        <v>76</v>
      </c>
      <c s="32">
        <v>1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2.75">
      <c r="A78" t="s">
        <v>56</v>
      </c>
      <c r="E78" s="36" t="s">
        <v>49</v>
      </c>
    </row>
    <row r="79" spans="1:16" ht="12.75">
      <c r="A79" s="25" t="s">
        <v>47</v>
      </c>
      <c s="29" t="s">
        <v>142</v>
      </c>
      <c s="29" t="s">
        <v>724</v>
      </c>
      <c s="25" t="s">
        <v>49</v>
      </c>
      <c s="30" t="s">
        <v>725</v>
      </c>
      <c s="31" t="s">
        <v>70</v>
      </c>
      <c s="32">
        <v>1.14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726</v>
      </c>
    </row>
    <row r="82" spans="1:5" ht="12.75">
      <c r="A82" t="s">
        <v>56</v>
      </c>
      <c r="E82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727</v>
      </c>
      <c s="42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727</v>
      </c>
      <c s="6"/>
      <c s="18" t="s">
        <v>728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350</v>
      </c>
      <c s="19"/>
      <c s="27" t="s">
        <v>729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25" t="s">
        <v>47</v>
      </c>
      <c s="29" t="s">
        <v>29</v>
      </c>
      <c s="29" t="s">
        <v>676</v>
      </c>
      <c s="25" t="s">
        <v>49</v>
      </c>
      <c s="30" t="s">
        <v>730</v>
      </c>
      <c s="31" t="s">
        <v>607</v>
      </c>
      <c s="32">
        <v>11.093</v>
      </c>
      <c s="33">
        <v>0</v>
      </c>
      <c s="34">
        <f>ROUND(ROUND(H9,2)*ROUND(G9,3),2)</f>
      </c>
      <c s="31" t="s">
        <v>608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55</v>
      </c>
      <c r="E11" s="38" t="s">
        <v>731</v>
      </c>
    </row>
    <row r="12" spans="1:5" ht="12.75">
      <c r="A12" t="s">
        <v>56</v>
      </c>
      <c r="E12" s="36" t="s">
        <v>49</v>
      </c>
    </row>
    <row r="13" spans="1:16" ht="25.5">
      <c r="A13" s="25" t="s">
        <v>47</v>
      </c>
      <c s="29" t="s">
        <v>23</v>
      </c>
      <c s="29" t="s">
        <v>732</v>
      </c>
      <c s="25" t="s">
        <v>49</v>
      </c>
      <c s="30" t="s">
        <v>733</v>
      </c>
      <c s="31" t="s">
        <v>607</v>
      </c>
      <c s="32">
        <v>15.51</v>
      </c>
      <c s="33">
        <v>0</v>
      </c>
      <c s="34">
        <f>ROUND(ROUND(H13,2)*ROUND(G13,3),2)</f>
      </c>
      <c s="31" t="s">
        <v>608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25.5">
      <c r="A15" s="37" t="s">
        <v>55</v>
      </c>
      <c r="E15" s="38" t="s">
        <v>734</v>
      </c>
    </row>
    <row r="16" spans="1:5" ht="12.75">
      <c r="A16" t="s">
        <v>56</v>
      </c>
      <c r="E16" s="36" t="s">
        <v>49</v>
      </c>
    </row>
    <row r="17" spans="1:16" ht="25.5">
      <c r="A17" s="25" t="s">
        <v>47</v>
      </c>
      <c s="29" t="s">
        <v>22</v>
      </c>
      <c s="29" t="s">
        <v>735</v>
      </c>
      <c s="25" t="s">
        <v>49</v>
      </c>
      <c s="30" t="s">
        <v>736</v>
      </c>
      <c s="31" t="s">
        <v>607</v>
      </c>
      <c s="32">
        <v>18.743</v>
      </c>
      <c s="33">
        <v>0</v>
      </c>
      <c s="34">
        <f>ROUND(ROUND(H17,2)*ROUND(G17,3),2)</f>
      </c>
      <c s="31" t="s">
        <v>608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737</v>
      </c>
    </row>
    <row r="20" spans="1:5" ht="12.75">
      <c r="A20" t="s">
        <v>56</v>
      </c>
      <c r="E20" s="36" t="s">
        <v>49</v>
      </c>
    </row>
    <row r="21" spans="1:16" ht="25.5">
      <c r="A21" s="25" t="s">
        <v>47</v>
      </c>
      <c s="29" t="s">
        <v>33</v>
      </c>
      <c s="29" t="s">
        <v>628</v>
      </c>
      <c s="25" t="s">
        <v>49</v>
      </c>
      <c s="30" t="s">
        <v>738</v>
      </c>
      <c s="31" t="s">
        <v>607</v>
      </c>
      <c s="32">
        <v>0.4</v>
      </c>
      <c s="33">
        <v>0</v>
      </c>
      <c s="34">
        <f>ROUND(ROUND(H21,2)*ROUND(G21,3),2)</f>
      </c>
      <c s="31" t="s">
        <v>608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739</v>
      </c>
    </row>
    <row r="24" spans="1:5" ht="12.75">
      <c r="A24" t="s">
        <v>56</v>
      </c>
      <c r="E24" s="36" t="s">
        <v>49</v>
      </c>
    </row>
    <row r="25" spans="1:16" ht="12.75">
      <c r="A25" s="25" t="s">
        <v>47</v>
      </c>
      <c s="29" t="s">
        <v>35</v>
      </c>
      <c s="29" t="s">
        <v>740</v>
      </c>
      <c s="25" t="s">
        <v>49</v>
      </c>
      <c s="30" t="s">
        <v>741</v>
      </c>
      <c s="31" t="s">
        <v>62</v>
      </c>
      <c s="32">
        <v>97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742</v>
      </c>
    </row>
    <row r="28" spans="1:5" ht="12.75">
      <c r="A28" t="s">
        <v>56</v>
      </c>
      <c r="E28" s="36" t="s">
        <v>49</v>
      </c>
    </row>
    <row r="29" spans="1:16" ht="12.75">
      <c r="A29" s="25" t="s">
        <v>47</v>
      </c>
      <c s="29" t="s">
        <v>37</v>
      </c>
      <c s="29" t="s">
        <v>743</v>
      </c>
      <c s="25" t="s">
        <v>49</v>
      </c>
      <c s="30" t="s">
        <v>744</v>
      </c>
      <c s="31" t="s">
        <v>70</v>
      </c>
      <c s="32">
        <v>2.55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745</v>
      </c>
    </row>
    <row r="32" spans="1:5" ht="12.75">
      <c r="A32" t="s">
        <v>56</v>
      </c>
      <c r="E32" s="36" t="s">
        <v>49</v>
      </c>
    </row>
    <row r="33" spans="1:16" ht="25.5">
      <c r="A33" s="25" t="s">
        <v>47</v>
      </c>
      <c s="29" t="s">
        <v>106</v>
      </c>
      <c s="29" t="s">
        <v>746</v>
      </c>
      <c s="25" t="s">
        <v>49</v>
      </c>
      <c s="30" t="s">
        <v>747</v>
      </c>
      <c s="31" t="s">
        <v>70</v>
      </c>
      <c s="32">
        <v>8.925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748</v>
      </c>
    </row>
    <row r="36" spans="1:5" ht="12.75">
      <c r="A36" t="s">
        <v>56</v>
      </c>
      <c r="E36" s="36" t="s">
        <v>49</v>
      </c>
    </row>
    <row r="37" spans="1:16" ht="12.75">
      <c r="A37" s="25" t="s">
        <v>47</v>
      </c>
      <c s="29" t="s">
        <v>112</v>
      </c>
      <c s="29" t="s">
        <v>685</v>
      </c>
      <c s="25" t="s">
        <v>49</v>
      </c>
      <c s="30" t="s">
        <v>686</v>
      </c>
      <c s="31" t="s">
        <v>70</v>
      </c>
      <c s="32">
        <v>8.483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749</v>
      </c>
    </row>
    <row r="40" spans="1:5" ht="12.75">
      <c r="A40" t="s">
        <v>56</v>
      </c>
      <c r="E40" s="36" t="s">
        <v>49</v>
      </c>
    </row>
    <row r="41" spans="1:16" ht="12.75">
      <c r="A41" s="25" t="s">
        <v>47</v>
      </c>
      <c s="29" t="s">
        <v>40</v>
      </c>
      <c s="29" t="s">
        <v>750</v>
      </c>
      <c s="25" t="s">
        <v>49</v>
      </c>
      <c s="30" t="s">
        <v>751</v>
      </c>
      <c s="31" t="s">
        <v>70</v>
      </c>
      <c s="32">
        <v>0.107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12.75">
      <c r="A43" s="37" t="s">
        <v>55</v>
      </c>
      <c r="E43" s="38" t="s">
        <v>752</v>
      </c>
    </row>
    <row r="44" spans="1:5" ht="12.75">
      <c r="A44" t="s">
        <v>56</v>
      </c>
      <c r="E44" s="36" t="s">
        <v>49</v>
      </c>
    </row>
    <row r="45" spans="1:16" ht="12.75">
      <c r="A45" s="25" t="s">
        <v>47</v>
      </c>
      <c s="29" t="s">
        <v>42</v>
      </c>
      <c s="29" t="s">
        <v>692</v>
      </c>
      <c s="25" t="s">
        <v>49</v>
      </c>
      <c s="30" t="s">
        <v>693</v>
      </c>
      <c s="31" t="s">
        <v>62</v>
      </c>
      <c s="32">
        <v>84.1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12.75">
      <c r="A47" s="37" t="s">
        <v>55</v>
      </c>
      <c r="E47" s="38" t="s">
        <v>753</v>
      </c>
    </row>
    <row r="48" spans="1:5" ht="12.75">
      <c r="A48" t="s">
        <v>56</v>
      </c>
      <c r="E48" s="36" t="s">
        <v>49</v>
      </c>
    </row>
    <row r="49" spans="1:16" ht="12.75">
      <c r="A49" s="25" t="s">
        <v>47</v>
      </c>
      <c s="29" t="s">
        <v>44</v>
      </c>
      <c s="29" t="s">
        <v>754</v>
      </c>
      <c s="25" t="s">
        <v>49</v>
      </c>
      <c s="30" t="s">
        <v>755</v>
      </c>
      <c s="31" t="s">
        <v>62</v>
      </c>
      <c s="32">
        <v>32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12.75">
      <c r="A51" s="37" t="s">
        <v>55</v>
      </c>
      <c r="E51" s="38" t="s">
        <v>756</v>
      </c>
    </row>
    <row r="52" spans="1:5" ht="12.75">
      <c r="A52" t="s">
        <v>56</v>
      </c>
      <c r="E52" s="36" t="s">
        <v>49</v>
      </c>
    </row>
    <row r="53" spans="1:16" ht="12.75">
      <c r="A53" s="25" t="s">
        <v>47</v>
      </c>
      <c s="29" t="s">
        <v>119</v>
      </c>
      <c s="29" t="s">
        <v>757</v>
      </c>
      <c s="25" t="s">
        <v>49</v>
      </c>
      <c s="30" t="s">
        <v>758</v>
      </c>
      <c s="31" t="s">
        <v>62</v>
      </c>
      <c s="32">
        <v>32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12.75">
      <c r="A55" s="37" t="s">
        <v>55</v>
      </c>
      <c r="E55" s="38" t="s">
        <v>756</v>
      </c>
    </row>
    <row r="56" spans="1:5" ht="12.75">
      <c r="A56" t="s">
        <v>56</v>
      </c>
      <c r="E56" s="36" t="s">
        <v>49</v>
      </c>
    </row>
    <row r="57" spans="1:16" ht="12.75">
      <c r="A57" s="25" t="s">
        <v>47</v>
      </c>
      <c s="29" t="s">
        <v>123</v>
      </c>
      <c s="29" t="s">
        <v>759</v>
      </c>
      <c s="25" t="s">
        <v>49</v>
      </c>
      <c s="30" t="s">
        <v>760</v>
      </c>
      <c s="31" t="s">
        <v>62</v>
      </c>
      <c s="32">
        <v>32</v>
      </c>
      <c s="33">
        <v>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12.75">
      <c r="A59" s="37" t="s">
        <v>55</v>
      </c>
      <c r="E59" s="38" t="s">
        <v>756</v>
      </c>
    </row>
    <row r="60" spans="1:5" ht="12.75">
      <c r="A60" t="s">
        <v>56</v>
      </c>
      <c r="E60" s="36" t="s">
        <v>49</v>
      </c>
    </row>
    <row r="61" spans="1:16" ht="12.75">
      <c r="A61" s="25" t="s">
        <v>47</v>
      </c>
      <c s="29" t="s">
        <v>127</v>
      </c>
      <c s="29" t="s">
        <v>761</v>
      </c>
      <c s="25" t="s">
        <v>49</v>
      </c>
      <c s="30" t="s">
        <v>762</v>
      </c>
      <c s="31" t="s">
        <v>62</v>
      </c>
      <c s="32">
        <v>14</v>
      </c>
      <c s="33">
        <v>0</v>
      </c>
      <c s="34">
        <f>ROUND(ROUND(H61,2)*ROUND(G61,3),2)</f>
      </c>
      <c s="31" t="s">
        <v>608</v>
      </c>
      <c r="O61">
        <f>(I61*21)/100</f>
      </c>
      <c t="s">
        <v>23</v>
      </c>
    </row>
    <row r="62" spans="1:5" ht="12.75">
      <c r="A62" s="35" t="s">
        <v>53</v>
      </c>
      <c r="E62" s="36" t="s">
        <v>49</v>
      </c>
    </row>
    <row r="63" spans="1:5" ht="12.75">
      <c r="A63" s="37" t="s">
        <v>55</v>
      </c>
      <c r="E63" s="38" t="s">
        <v>763</v>
      </c>
    </row>
    <row r="64" spans="1:5" ht="12.75">
      <c r="A64" t="s">
        <v>56</v>
      </c>
      <c r="E64" s="36" t="s">
        <v>49</v>
      </c>
    </row>
    <row r="65" spans="1:16" ht="12.75">
      <c r="A65" s="25" t="s">
        <v>47</v>
      </c>
      <c s="29" t="s">
        <v>132</v>
      </c>
      <c s="29" t="s">
        <v>764</v>
      </c>
      <c s="25" t="s">
        <v>49</v>
      </c>
      <c s="30" t="s">
        <v>765</v>
      </c>
      <c s="31" t="s">
        <v>766</v>
      </c>
      <c s="32">
        <v>0.6</v>
      </c>
      <c s="33">
        <v>0</v>
      </c>
      <c s="34">
        <f>ROUND(ROUND(H65,2)*ROUND(G65,3),2)</f>
      </c>
      <c s="31" t="s">
        <v>608</v>
      </c>
      <c r="O65">
        <f>(I65*21)/100</f>
      </c>
      <c t="s">
        <v>23</v>
      </c>
    </row>
    <row r="66" spans="1:5" ht="12.75">
      <c r="A66" s="35" t="s">
        <v>53</v>
      </c>
      <c r="E66" s="36" t="s">
        <v>49</v>
      </c>
    </row>
    <row r="67" spans="1:5" ht="12.75">
      <c r="A67" s="37" t="s">
        <v>55</v>
      </c>
      <c r="E67" s="38" t="s">
        <v>49</v>
      </c>
    </row>
    <row r="68" spans="1:5" ht="12.75">
      <c r="A68" t="s">
        <v>56</v>
      </c>
      <c r="E68" s="36" t="s">
        <v>49</v>
      </c>
    </row>
    <row r="69" spans="1:16" ht="12.75">
      <c r="A69" s="25" t="s">
        <v>47</v>
      </c>
      <c s="29" t="s">
        <v>137</v>
      </c>
      <c s="29" t="s">
        <v>767</v>
      </c>
      <c s="25" t="s">
        <v>49</v>
      </c>
      <c s="30" t="s">
        <v>768</v>
      </c>
      <c s="31" t="s">
        <v>62</v>
      </c>
      <c s="32">
        <v>14</v>
      </c>
      <c s="33">
        <v>0</v>
      </c>
      <c s="34">
        <f>ROUND(ROUND(H69,2)*ROUND(G69,3),2)</f>
      </c>
      <c s="31" t="s">
        <v>608</v>
      </c>
      <c r="O69">
        <f>(I69*21)/100</f>
      </c>
      <c t="s">
        <v>23</v>
      </c>
    </row>
    <row r="70" spans="1:5" ht="12.75">
      <c r="A70" s="35" t="s">
        <v>53</v>
      </c>
      <c r="E70" s="36" t="s">
        <v>49</v>
      </c>
    </row>
    <row r="71" spans="1:5" ht="12.75">
      <c r="A71" s="37" t="s">
        <v>55</v>
      </c>
      <c r="E71" s="38" t="s">
        <v>763</v>
      </c>
    </row>
    <row r="72" spans="1:5" ht="12.75">
      <c r="A72" t="s">
        <v>56</v>
      </c>
      <c r="E72" s="36" t="s">
        <v>49</v>
      </c>
    </row>
    <row r="73" spans="1:16" ht="12.75">
      <c r="A73" s="25" t="s">
        <v>47</v>
      </c>
      <c s="29" t="s">
        <v>73</v>
      </c>
      <c s="29" t="s">
        <v>769</v>
      </c>
      <c s="25" t="s">
        <v>49</v>
      </c>
      <c s="30" t="s">
        <v>770</v>
      </c>
      <c s="31" t="s">
        <v>70</v>
      </c>
      <c s="32">
        <v>17.027</v>
      </c>
      <c s="33">
        <v>0</v>
      </c>
      <c s="34">
        <f>ROUND(ROUND(H73,2)*ROUND(G73,3),2)</f>
      </c>
      <c s="31" t="s">
        <v>52</v>
      </c>
      <c r="O73">
        <f>(I73*21)/100</f>
      </c>
      <c t="s">
        <v>23</v>
      </c>
    </row>
    <row r="74" spans="1:5" ht="12.75">
      <c r="A74" s="35" t="s">
        <v>53</v>
      </c>
      <c r="E74" s="36" t="s">
        <v>49</v>
      </c>
    </row>
    <row r="75" spans="1:5" ht="25.5">
      <c r="A75" s="37" t="s">
        <v>55</v>
      </c>
      <c r="E75" s="38" t="s">
        <v>771</v>
      </c>
    </row>
    <row r="76" spans="1:5" ht="12.75">
      <c r="A76" t="s">
        <v>56</v>
      </c>
      <c r="E76" s="36" t="s">
        <v>49</v>
      </c>
    </row>
    <row r="77" spans="1:16" ht="12.75">
      <c r="A77" s="25" t="s">
        <v>47</v>
      </c>
      <c s="29" t="s">
        <v>142</v>
      </c>
      <c s="29" t="s">
        <v>772</v>
      </c>
      <c s="25" t="s">
        <v>49</v>
      </c>
      <c s="30" t="s">
        <v>773</v>
      </c>
      <c s="31" t="s">
        <v>62</v>
      </c>
      <c s="32">
        <v>15.2</v>
      </c>
      <c s="33">
        <v>0</v>
      </c>
      <c s="34">
        <f>ROUND(ROUND(H77,2)*ROUND(G77,3),2)</f>
      </c>
      <c s="31" t="s">
        <v>608</v>
      </c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12.75">
      <c r="A79" s="37" t="s">
        <v>55</v>
      </c>
      <c r="E79" s="38" t="s">
        <v>774</v>
      </c>
    </row>
    <row r="80" spans="1:5" ht="12.75">
      <c r="A80" t="s">
        <v>56</v>
      </c>
      <c r="E80" s="36" t="s">
        <v>49</v>
      </c>
    </row>
    <row r="81" spans="1:16" ht="12.75">
      <c r="A81" s="25" t="s">
        <v>47</v>
      </c>
      <c s="29" t="s">
        <v>146</v>
      </c>
      <c s="29" t="s">
        <v>775</v>
      </c>
      <c s="25" t="s">
        <v>49</v>
      </c>
      <c s="30" t="s">
        <v>776</v>
      </c>
      <c s="31" t="s">
        <v>70</v>
      </c>
      <c s="32">
        <v>6.478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12.75">
      <c r="A83" s="37" t="s">
        <v>55</v>
      </c>
      <c r="E83" s="38" t="s">
        <v>777</v>
      </c>
    </row>
    <row r="84" spans="1:5" ht="12.75">
      <c r="A84" t="s">
        <v>56</v>
      </c>
      <c r="E84" s="36" t="s">
        <v>49</v>
      </c>
    </row>
    <row r="85" spans="1:16" ht="12.75">
      <c r="A85" s="25" t="s">
        <v>47</v>
      </c>
      <c s="29" t="s">
        <v>150</v>
      </c>
      <c s="29" t="s">
        <v>778</v>
      </c>
      <c s="25" t="s">
        <v>49</v>
      </c>
      <c s="30" t="s">
        <v>779</v>
      </c>
      <c s="31" t="s">
        <v>62</v>
      </c>
      <c s="32">
        <v>14.8</v>
      </c>
      <c s="33">
        <v>0</v>
      </c>
      <c s="34">
        <f>ROUND(ROUND(H85,2)*ROUND(G85,3),2)</f>
      </c>
      <c s="31" t="s">
        <v>52</v>
      </c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12.75">
      <c r="A87" s="37" t="s">
        <v>55</v>
      </c>
      <c r="E87" s="38" t="s">
        <v>780</v>
      </c>
    </row>
    <row r="88" spans="1:5" ht="12.75">
      <c r="A88" t="s">
        <v>56</v>
      </c>
      <c r="E88" s="36" t="s">
        <v>49</v>
      </c>
    </row>
    <row r="89" spans="1:16" ht="12.75">
      <c r="A89" s="25" t="s">
        <v>47</v>
      </c>
      <c s="29" t="s">
        <v>154</v>
      </c>
      <c s="29" t="s">
        <v>781</v>
      </c>
      <c s="25" t="s">
        <v>49</v>
      </c>
      <c s="30" t="s">
        <v>782</v>
      </c>
      <c s="31" t="s">
        <v>62</v>
      </c>
      <c s="32">
        <v>44.4</v>
      </c>
      <c s="33">
        <v>0</v>
      </c>
      <c s="34">
        <f>ROUND(ROUND(H89,2)*ROUND(G89,3),2)</f>
      </c>
      <c s="31" t="s">
        <v>52</v>
      </c>
      <c r="O89">
        <f>(I89*21)/100</f>
      </c>
      <c t="s">
        <v>23</v>
      </c>
    </row>
    <row r="90" spans="1:5" ht="12.75">
      <c r="A90" s="35" t="s">
        <v>53</v>
      </c>
      <c r="E90" s="36" t="s">
        <v>49</v>
      </c>
    </row>
    <row r="91" spans="1:5" ht="12.75">
      <c r="A91" s="37" t="s">
        <v>55</v>
      </c>
      <c r="E91" s="38" t="s">
        <v>783</v>
      </c>
    </row>
    <row r="92" spans="1:5" ht="12.75">
      <c r="A92" t="s">
        <v>56</v>
      </c>
      <c r="E92" s="36" t="s">
        <v>49</v>
      </c>
    </row>
    <row r="93" spans="1:16" ht="12.75">
      <c r="A93" s="25" t="s">
        <v>47</v>
      </c>
      <c s="29" t="s">
        <v>158</v>
      </c>
      <c s="29" t="s">
        <v>784</v>
      </c>
      <c s="25" t="s">
        <v>49</v>
      </c>
      <c s="30" t="s">
        <v>785</v>
      </c>
      <c s="31" t="s">
        <v>62</v>
      </c>
      <c s="32">
        <v>14.8</v>
      </c>
      <c s="33">
        <v>0</v>
      </c>
      <c s="34">
        <f>ROUND(ROUND(H93,2)*ROUND(G93,3),2)</f>
      </c>
      <c s="31" t="s">
        <v>52</v>
      </c>
      <c r="O93">
        <f>(I93*21)/100</f>
      </c>
      <c t="s">
        <v>23</v>
      </c>
    </row>
    <row r="94" spans="1:5" ht="12.75">
      <c r="A94" s="35" t="s">
        <v>53</v>
      </c>
      <c r="E94" s="36" t="s">
        <v>49</v>
      </c>
    </row>
    <row r="95" spans="1:5" ht="12.75">
      <c r="A95" s="37" t="s">
        <v>55</v>
      </c>
      <c r="E95" s="38" t="s">
        <v>780</v>
      </c>
    </row>
    <row r="96" spans="1:5" ht="12.75">
      <c r="A96" t="s">
        <v>56</v>
      </c>
      <c r="E96" s="36" t="s">
        <v>49</v>
      </c>
    </row>
    <row r="97" spans="1:16" ht="12.75">
      <c r="A97" s="25" t="s">
        <v>47</v>
      </c>
      <c s="29" t="s">
        <v>164</v>
      </c>
      <c s="29" t="s">
        <v>786</v>
      </c>
      <c s="25" t="s">
        <v>49</v>
      </c>
      <c s="30" t="s">
        <v>787</v>
      </c>
      <c s="31" t="s">
        <v>62</v>
      </c>
      <c s="32">
        <v>15</v>
      </c>
      <c s="33">
        <v>0</v>
      </c>
      <c s="34">
        <f>ROUND(ROUND(H97,2)*ROUND(G97,3),2)</f>
      </c>
      <c s="31" t="s">
        <v>52</v>
      </c>
      <c r="O97">
        <f>(I97*21)/100</f>
      </c>
      <c t="s">
        <v>23</v>
      </c>
    </row>
    <row r="98" spans="1:5" ht="12.75">
      <c r="A98" s="35" t="s">
        <v>53</v>
      </c>
      <c r="E98" s="36" t="s">
        <v>49</v>
      </c>
    </row>
    <row r="99" spans="1:5" ht="12.75">
      <c r="A99" s="37" t="s">
        <v>55</v>
      </c>
      <c r="E99" s="38" t="s">
        <v>788</v>
      </c>
    </row>
    <row r="100" spans="1:5" ht="12.75">
      <c r="A100" t="s">
        <v>56</v>
      </c>
      <c r="E100" s="36" t="s">
        <v>49</v>
      </c>
    </row>
    <row r="101" spans="1:16" ht="12.75">
      <c r="A101" s="25" t="s">
        <v>47</v>
      </c>
      <c s="29" t="s">
        <v>169</v>
      </c>
      <c s="29" t="s">
        <v>789</v>
      </c>
      <c s="25" t="s">
        <v>49</v>
      </c>
      <c s="30" t="s">
        <v>790</v>
      </c>
      <c s="31" t="s">
        <v>62</v>
      </c>
      <c s="32">
        <v>64.776</v>
      </c>
      <c s="33">
        <v>0</v>
      </c>
      <c s="34">
        <f>ROUND(ROUND(H101,2)*ROUND(G101,3),2)</f>
      </c>
      <c s="31" t="s">
        <v>52</v>
      </c>
      <c r="O101">
        <f>(I101*21)/100</f>
      </c>
      <c t="s">
        <v>23</v>
      </c>
    </row>
    <row r="102" spans="1:5" ht="12.75">
      <c r="A102" s="35" t="s">
        <v>53</v>
      </c>
      <c r="E102" s="36" t="s">
        <v>49</v>
      </c>
    </row>
    <row r="103" spans="1:5" ht="12.75">
      <c r="A103" s="37" t="s">
        <v>55</v>
      </c>
      <c r="E103" s="38" t="s">
        <v>791</v>
      </c>
    </row>
    <row r="104" spans="1:5" ht="12.75">
      <c r="A104" t="s">
        <v>56</v>
      </c>
      <c r="E104" s="36" t="s">
        <v>49</v>
      </c>
    </row>
    <row r="105" spans="1:16" ht="25.5">
      <c r="A105" s="25" t="s">
        <v>47</v>
      </c>
      <c s="29" t="s">
        <v>173</v>
      </c>
      <c s="29" t="s">
        <v>792</v>
      </c>
      <c s="25" t="s">
        <v>49</v>
      </c>
      <c s="30" t="s">
        <v>793</v>
      </c>
      <c s="31" t="s">
        <v>62</v>
      </c>
      <c s="32">
        <v>3.176</v>
      </c>
      <c s="33">
        <v>0</v>
      </c>
      <c s="34">
        <f>ROUND(ROUND(H105,2)*ROUND(G105,3),2)</f>
      </c>
      <c s="31" t="s">
        <v>52</v>
      </c>
      <c r="O105">
        <f>(I105*21)/100</f>
      </c>
      <c t="s">
        <v>23</v>
      </c>
    </row>
    <row r="106" spans="1:5" ht="12.75">
      <c r="A106" s="35" t="s">
        <v>53</v>
      </c>
      <c r="E106" s="36" t="s">
        <v>49</v>
      </c>
    </row>
    <row r="107" spans="1:5" ht="12.75">
      <c r="A107" s="37" t="s">
        <v>55</v>
      </c>
      <c r="E107" s="38" t="s">
        <v>794</v>
      </c>
    </row>
    <row r="108" spans="1:5" ht="12.75">
      <c r="A108" t="s">
        <v>56</v>
      </c>
      <c r="E108" s="36" t="s">
        <v>49</v>
      </c>
    </row>
    <row r="109" spans="1:16" ht="12.75">
      <c r="A109" s="25" t="s">
        <v>47</v>
      </c>
      <c s="29" t="s">
        <v>177</v>
      </c>
      <c s="29" t="s">
        <v>795</v>
      </c>
      <c s="25" t="s">
        <v>49</v>
      </c>
      <c s="30" t="s">
        <v>796</v>
      </c>
      <c s="31" t="s">
        <v>76</v>
      </c>
      <c s="32">
        <v>5</v>
      </c>
      <c s="33">
        <v>0</v>
      </c>
      <c s="34">
        <f>ROUND(ROUND(H109,2)*ROUND(G109,3),2)</f>
      </c>
      <c s="31" t="s">
        <v>52</v>
      </c>
      <c r="O109">
        <f>(I109*21)/100</f>
      </c>
      <c t="s">
        <v>23</v>
      </c>
    </row>
    <row r="110" spans="1:5" ht="12.75">
      <c r="A110" s="35" t="s">
        <v>53</v>
      </c>
      <c r="E110" s="36" t="s">
        <v>49</v>
      </c>
    </row>
    <row r="111" spans="1:5" ht="12.75">
      <c r="A111" s="37" t="s">
        <v>55</v>
      </c>
      <c r="E111" s="38" t="s">
        <v>49</v>
      </c>
    </row>
    <row r="112" spans="1:5" ht="12.75">
      <c r="A112" t="s">
        <v>56</v>
      </c>
      <c r="E112" s="36" t="s">
        <v>49</v>
      </c>
    </row>
    <row r="113" spans="1:16" ht="12.75">
      <c r="A113" s="25" t="s">
        <v>47</v>
      </c>
      <c s="29" t="s">
        <v>180</v>
      </c>
      <c s="29" t="s">
        <v>797</v>
      </c>
      <c s="25" t="s">
        <v>49</v>
      </c>
      <c s="30" t="s">
        <v>798</v>
      </c>
      <c s="31" t="s">
        <v>81</v>
      </c>
      <c s="32">
        <v>45</v>
      </c>
      <c s="33">
        <v>0</v>
      </c>
      <c s="34">
        <f>ROUND(ROUND(H113,2)*ROUND(G113,3),2)</f>
      </c>
      <c s="31" t="s">
        <v>52</v>
      </c>
      <c r="O113">
        <f>(I113*21)/100</f>
      </c>
      <c t="s">
        <v>23</v>
      </c>
    </row>
    <row r="114" spans="1:5" ht="12.75">
      <c r="A114" s="35" t="s">
        <v>53</v>
      </c>
      <c r="E114" s="36" t="s">
        <v>49</v>
      </c>
    </row>
    <row r="115" spans="1:5" ht="12.75">
      <c r="A115" s="37" t="s">
        <v>55</v>
      </c>
      <c r="E115" s="38" t="s">
        <v>799</v>
      </c>
    </row>
    <row r="116" spans="1:5" ht="12.75">
      <c r="A116" t="s">
        <v>56</v>
      </c>
      <c r="E116" s="36" t="s">
        <v>49</v>
      </c>
    </row>
    <row r="117" spans="1:16" ht="12.75">
      <c r="A117" s="25" t="s">
        <v>47</v>
      </c>
      <c s="29" t="s">
        <v>184</v>
      </c>
      <c s="29" t="s">
        <v>800</v>
      </c>
      <c s="25" t="s">
        <v>49</v>
      </c>
      <c s="30" t="s">
        <v>801</v>
      </c>
      <c s="31" t="s">
        <v>81</v>
      </c>
      <c s="32">
        <v>2</v>
      </c>
      <c s="33">
        <v>0</v>
      </c>
      <c s="34">
        <f>ROUND(ROUND(H117,2)*ROUND(G117,3),2)</f>
      </c>
      <c s="31" t="s">
        <v>52</v>
      </c>
      <c r="O117">
        <f>(I117*21)/100</f>
      </c>
      <c t="s">
        <v>23</v>
      </c>
    </row>
    <row r="118" spans="1:5" ht="12.75">
      <c r="A118" s="35" t="s">
        <v>53</v>
      </c>
      <c r="E118" s="36" t="s">
        <v>49</v>
      </c>
    </row>
    <row r="119" spans="1:5" ht="12.75">
      <c r="A119" s="37" t="s">
        <v>55</v>
      </c>
      <c r="E119" s="38" t="s">
        <v>802</v>
      </c>
    </row>
    <row r="120" spans="1:5" ht="12.75">
      <c r="A120" t="s">
        <v>56</v>
      </c>
      <c r="E120" s="36" t="s">
        <v>49</v>
      </c>
    </row>
    <row r="121" spans="1:16" ht="12.75">
      <c r="A121" s="25" t="s">
        <v>47</v>
      </c>
      <c s="29" t="s">
        <v>188</v>
      </c>
      <c s="29" t="s">
        <v>803</v>
      </c>
      <c s="25" t="s">
        <v>49</v>
      </c>
      <c s="30" t="s">
        <v>804</v>
      </c>
      <c s="31" t="s">
        <v>62</v>
      </c>
      <c s="32">
        <v>45.108</v>
      </c>
      <c s="33">
        <v>0</v>
      </c>
      <c s="34">
        <f>ROUND(ROUND(H121,2)*ROUND(G121,3),2)</f>
      </c>
      <c s="31" t="s">
        <v>52</v>
      </c>
      <c r="O121">
        <f>(I121*21)/100</f>
      </c>
      <c t="s">
        <v>23</v>
      </c>
    </row>
    <row r="122" spans="1:5" ht="12.75">
      <c r="A122" s="35" t="s">
        <v>53</v>
      </c>
      <c r="E122" s="36" t="s">
        <v>49</v>
      </c>
    </row>
    <row r="123" spans="1:5" ht="12.75">
      <c r="A123" s="37" t="s">
        <v>55</v>
      </c>
      <c r="E123" s="38" t="s">
        <v>805</v>
      </c>
    </row>
    <row r="124" spans="1:5" ht="12.75">
      <c r="A124" t="s">
        <v>56</v>
      </c>
      <c r="E124" s="36" t="s">
        <v>49</v>
      </c>
    </row>
    <row r="125" spans="1:16" ht="38.25">
      <c r="A125" s="25" t="s">
        <v>47</v>
      </c>
      <c s="29" t="s">
        <v>191</v>
      </c>
      <c s="29" t="s">
        <v>806</v>
      </c>
      <c s="25" t="s">
        <v>49</v>
      </c>
      <c s="30" t="s">
        <v>807</v>
      </c>
      <c s="31" t="s">
        <v>76</v>
      </c>
      <c s="32">
        <v>4</v>
      </c>
      <c s="33">
        <v>0</v>
      </c>
      <c s="34">
        <f>ROUND(ROUND(H125,2)*ROUND(G125,3),2)</f>
      </c>
      <c s="31" t="s">
        <v>52</v>
      </c>
      <c r="O125">
        <f>(I125*21)/100</f>
      </c>
      <c t="s">
        <v>23</v>
      </c>
    </row>
    <row r="126" spans="1:5" ht="12.75">
      <c r="A126" s="35" t="s">
        <v>53</v>
      </c>
      <c r="E126" s="36" t="s">
        <v>49</v>
      </c>
    </row>
    <row r="127" spans="1:5" ht="12.75">
      <c r="A127" s="37" t="s">
        <v>55</v>
      </c>
      <c r="E127" s="38" t="s">
        <v>49</v>
      </c>
    </row>
    <row r="128" spans="1:5" ht="12.75">
      <c r="A128" t="s">
        <v>56</v>
      </c>
      <c r="E128" s="36" t="s">
        <v>49</v>
      </c>
    </row>
    <row r="129" spans="1:16" ht="12.75">
      <c r="A129" s="25" t="s">
        <v>47</v>
      </c>
      <c s="29" t="s">
        <v>194</v>
      </c>
      <c s="29" t="s">
        <v>808</v>
      </c>
      <c s="25" t="s">
        <v>49</v>
      </c>
      <c s="30" t="s">
        <v>809</v>
      </c>
      <c s="31" t="s">
        <v>76</v>
      </c>
      <c s="32">
        <v>2</v>
      </c>
      <c s="33">
        <v>0</v>
      </c>
      <c s="34">
        <f>ROUND(ROUND(H129,2)*ROUND(G129,3),2)</f>
      </c>
      <c s="31" t="s">
        <v>52</v>
      </c>
      <c r="O129">
        <f>(I129*21)/100</f>
      </c>
      <c t="s">
        <v>23</v>
      </c>
    </row>
    <row r="130" spans="1:5" ht="12.75">
      <c r="A130" s="35" t="s">
        <v>53</v>
      </c>
      <c r="E130" s="36" t="s">
        <v>49</v>
      </c>
    </row>
    <row r="131" spans="1:5" ht="12.75">
      <c r="A131" s="37" t="s">
        <v>55</v>
      </c>
      <c r="E131" s="38" t="s">
        <v>49</v>
      </c>
    </row>
    <row r="132" spans="1:5" ht="12.75">
      <c r="A132" t="s">
        <v>56</v>
      </c>
      <c r="E132" s="36" t="s">
        <v>49</v>
      </c>
    </row>
    <row r="133" spans="1:16" ht="12.75">
      <c r="A133" s="25" t="s">
        <v>47</v>
      </c>
      <c s="29" t="s">
        <v>198</v>
      </c>
      <c s="29" t="s">
        <v>810</v>
      </c>
      <c s="25" t="s">
        <v>49</v>
      </c>
      <c s="30" t="s">
        <v>811</v>
      </c>
      <c s="31" t="s">
        <v>81</v>
      </c>
      <c s="32">
        <v>25.2</v>
      </c>
      <c s="33">
        <v>0</v>
      </c>
      <c s="34">
        <f>ROUND(ROUND(H133,2)*ROUND(G133,3),2)</f>
      </c>
      <c s="31" t="s">
        <v>52</v>
      </c>
      <c r="O133">
        <f>(I133*21)/100</f>
      </c>
      <c t="s">
        <v>23</v>
      </c>
    </row>
    <row r="134" spans="1:5" ht="12.75">
      <c r="A134" s="35" t="s">
        <v>53</v>
      </c>
      <c r="E134" s="36" t="s">
        <v>49</v>
      </c>
    </row>
    <row r="135" spans="1:5" ht="12.75">
      <c r="A135" s="37" t="s">
        <v>55</v>
      </c>
      <c r="E135" s="38" t="s">
        <v>812</v>
      </c>
    </row>
    <row r="136" spans="1:5" ht="12.75">
      <c r="A136" t="s">
        <v>56</v>
      </c>
      <c r="E136" s="36" t="s">
        <v>49</v>
      </c>
    </row>
    <row r="137" spans="1:16" ht="12.75">
      <c r="A137" s="25" t="s">
        <v>47</v>
      </c>
      <c s="29" t="s">
        <v>205</v>
      </c>
      <c s="29" t="s">
        <v>813</v>
      </c>
      <c s="25" t="s">
        <v>49</v>
      </c>
      <c s="30" t="s">
        <v>814</v>
      </c>
      <c s="31" t="s">
        <v>62</v>
      </c>
      <c s="32">
        <v>25</v>
      </c>
      <c s="33">
        <v>0</v>
      </c>
      <c s="34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5" t="s">
        <v>53</v>
      </c>
      <c r="E138" s="36" t="s">
        <v>49</v>
      </c>
    </row>
    <row r="139" spans="1:5" ht="12.75">
      <c r="A139" s="37" t="s">
        <v>55</v>
      </c>
      <c r="E139" s="38" t="s">
        <v>815</v>
      </c>
    </row>
    <row r="140" spans="1:5" ht="12.75">
      <c r="A140" t="s">
        <v>56</v>
      </c>
      <c r="E140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0+O8+O29+O62+O75+O80+O85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816</v>
      </c>
      <c s="42">
        <f>0+I8+I29+I62+I75+I80+I85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816</v>
      </c>
      <c s="6"/>
      <c s="18" t="s">
        <v>817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818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819</v>
      </c>
      <c s="25" t="s">
        <v>49</v>
      </c>
      <c s="30" t="s">
        <v>820</v>
      </c>
      <c s="31" t="s">
        <v>607</v>
      </c>
      <c s="32">
        <v>43.241</v>
      </c>
      <c s="33">
        <v>0</v>
      </c>
      <c s="34">
        <f>ROUND(ROUND(H9,2)*ROUND(G9,3),2)</f>
      </c>
      <c s="31"/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63.75">
      <c r="A11" s="37" t="s">
        <v>55</v>
      </c>
      <c r="E11" s="38" t="s">
        <v>821</v>
      </c>
    </row>
    <row r="12" spans="1:5" ht="140.25">
      <c r="A12" t="s">
        <v>56</v>
      </c>
      <c r="E12" s="36" t="s">
        <v>822</v>
      </c>
    </row>
    <row r="13" spans="1:16" ht="25.5">
      <c r="A13" s="25" t="s">
        <v>47</v>
      </c>
      <c s="29" t="s">
        <v>23</v>
      </c>
      <c s="29" t="s">
        <v>823</v>
      </c>
      <c s="25" t="s">
        <v>49</v>
      </c>
      <c s="30" t="s">
        <v>824</v>
      </c>
      <c s="31" t="s">
        <v>607</v>
      </c>
      <c s="32">
        <v>5.175</v>
      </c>
      <c s="33">
        <v>0</v>
      </c>
      <c s="34">
        <f>ROUND(ROUND(H13,2)*ROUND(G13,3),2)</f>
      </c>
      <c s="31"/>
      <c r="O13">
        <f>(I13*21)/100</f>
      </c>
      <c t="s">
        <v>23</v>
      </c>
    </row>
    <row r="14" spans="1:5" ht="12.75">
      <c r="A14" s="35" t="s">
        <v>53</v>
      </c>
      <c r="E14" s="36" t="s">
        <v>825</v>
      </c>
    </row>
    <row r="15" spans="1:5" ht="63.75">
      <c r="A15" s="37" t="s">
        <v>55</v>
      </c>
      <c r="E15" s="38" t="s">
        <v>826</v>
      </c>
    </row>
    <row r="16" spans="1:5" ht="140.25">
      <c r="A16" t="s">
        <v>56</v>
      </c>
      <c r="E16" s="36" t="s">
        <v>822</v>
      </c>
    </row>
    <row r="17" spans="1:16" ht="25.5">
      <c r="A17" s="25" t="s">
        <v>47</v>
      </c>
      <c s="29" t="s">
        <v>22</v>
      </c>
      <c s="29" t="s">
        <v>827</v>
      </c>
      <c s="25" t="s">
        <v>49</v>
      </c>
      <c s="30" t="s">
        <v>828</v>
      </c>
      <c s="31" t="s">
        <v>607</v>
      </c>
      <c s="32">
        <v>5.303</v>
      </c>
      <c s="33">
        <v>0</v>
      </c>
      <c s="34">
        <f>ROUND(ROUND(H17,2)*ROUND(G17,3),2)</f>
      </c>
      <c s="31"/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38.25">
      <c r="A19" s="37" t="s">
        <v>55</v>
      </c>
      <c r="E19" s="38" t="s">
        <v>829</v>
      </c>
    </row>
    <row r="20" spans="1:5" ht="140.25">
      <c r="A20" t="s">
        <v>56</v>
      </c>
      <c r="E20" s="36" t="s">
        <v>822</v>
      </c>
    </row>
    <row r="21" spans="1:16" ht="25.5">
      <c r="A21" s="25" t="s">
        <v>47</v>
      </c>
      <c s="29" t="s">
        <v>33</v>
      </c>
      <c s="29" t="s">
        <v>830</v>
      </c>
      <c s="25" t="s">
        <v>49</v>
      </c>
      <c s="30" t="s">
        <v>831</v>
      </c>
      <c s="31" t="s">
        <v>607</v>
      </c>
      <c s="32">
        <v>0.1</v>
      </c>
      <c s="33">
        <v>0</v>
      </c>
      <c s="34">
        <f>ROUND(ROUND(H21,2)*ROUND(G21,3),2)</f>
      </c>
      <c s="31"/>
      <c r="O21">
        <f>(I21*21)/100</f>
      </c>
      <c t="s">
        <v>23</v>
      </c>
    </row>
    <row r="22" spans="1:5" ht="12.75">
      <c r="A22" s="35" t="s">
        <v>53</v>
      </c>
      <c r="E22" s="36" t="s">
        <v>832</v>
      </c>
    </row>
    <row r="23" spans="1:5" ht="38.25">
      <c r="A23" s="37" t="s">
        <v>55</v>
      </c>
      <c r="E23" s="38" t="s">
        <v>833</v>
      </c>
    </row>
    <row r="24" spans="1:5" ht="140.25">
      <c r="A24" t="s">
        <v>56</v>
      </c>
      <c r="E24" s="36" t="s">
        <v>822</v>
      </c>
    </row>
    <row r="25" spans="1:16" ht="25.5">
      <c r="A25" s="25" t="s">
        <v>47</v>
      </c>
      <c s="29" t="s">
        <v>35</v>
      </c>
      <c s="29" t="s">
        <v>834</v>
      </c>
      <c s="25" t="s">
        <v>49</v>
      </c>
      <c s="30" t="s">
        <v>835</v>
      </c>
      <c s="31" t="s">
        <v>607</v>
      </c>
      <c s="32">
        <v>23.452</v>
      </c>
      <c s="33">
        <v>0</v>
      </c>
      <c s="34">
        <f>ROUND(ROUND(H25,2)*ROUND(G25,3),2)</f>
      </c>
      <c s="31"/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38.25">
      <c r="A27" s="37" t="s">
        <v>55</v>
      </c>
      <c r="E27" s="38" t="s">
        <v>836</v>
      </c>
    </row>
    <row r="28" spans="1:5" ht="140.25">
      <c r="A28" t="s">
        <v>56</v>
      </c>
      <c r="E28" s="36" t="s">
        <v>822</v>
      </c>
    </row>
    <row r="29" spans="1:18" ht="12.75" customHeight="1">
      <c r="A29" s="6" t="s">
        <v>45</v>
      </c>
      <c s="6"/>
      <c s="40" t="s">
        <v>29</v>
      </c>
      <c s="6"/>
      <c s="27" t="s">
        <v>837</v>
      </c>
      <c s="6"/>
      <c s="6"/>
      <c s="6"/>
      <c s="41">
        <f>0+Q29</f>
      </c>
      <c s="6"/>
      <c r="O29">
        <f>0+R29</f>
      </c>
      <c r="Q29">
        <f>0+I30+I34+I38+I42+I46+I50+I54+I58</f>
      </c>
      <c>
        <f>0+O30+O34+O38+O42+O46+O50+O54+O58</f>
      </c>
    </row>
    <row r="30" spans="1:16" ht="12.75">
      <c r="A30" s="25" t="s">
        <v>47</v>
      </c>
      <c s="29" t="s">
        <v>37</v>
      </c>
      <c s="29" t="s">
        <v>838</v>
      </c>
      <c s="25" t="s">
        <v>49</v>
      </c>
      <c s="30" t="s">
        <v>839</v>
      </c>
      <c s="31" t="s">
        <v>70</v>
      </c>
      <c s="32">
        <v>8.625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49</v>
      </c>
    </row>
    <row r="32" spans="1:5" ht="51">
      <c r="A32" s="37" t="s">
        <v>55</v>
      </c>
      <c r="E32" s="38" t="s">
        <v>840</v>
      </c>
    </row>
    <row r="33" spans="1:5" ht="25.5">
      <c r="A33" t="s">
        <v>56</v>
      </c>
      <c r="E33" s="36" t="s">
        <v>841</v>
      </c>
    </row>
    <row r="34" spans="1:16" ht="12.75">
      <c r="A34" s="25" t="s">
        <v>47</v>
      </c>
      <c s="29" t="s">
        <v>106</v>
      </c>
      <c s="29" t="s">
        <v>842</v>
      </c>
      <c s="25" t="s">
        <v>49</v>
      </c>
      <c s="30" t="s">
        <v>843</v>
      </c>
      <c s="31" t="s">
        <v>81</v>
      </c>
      <c s="32">
        <v>4.4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844</v>
      </c>
    </row>
    <row r="36" spans="1:5" ht="51">
      <c r="A36" s="37" t="s">
        <v>55</v>
      </c>
      <c r="E36" s="38" t="s">
        <v>845</v>
      </c>
    </row>
    <row r="37" spans="1:5" ht="63.75">
      <c r="A37" t="s">
        <v>56</v>
      </c>
      <c r="E37" s="36" t="s">
        <v>846</v>
      </c>
    </row>
    <row r="38" spans="1:16" ht="12.75">
      <c r="A38" s="25" t="s">
        <v>47</v>
      </c>
      <c s="29" t="s">
        <v>112</v>
      </c>
      <c s="29" t="s">
        <v>847</v>
      </c>
      <c s="25" t="s">
        <v>49</v>
      </c>
      <c s="30" t="s">
        <v>848</v>
      </c>
      <c s="31" t="s">
        <v>70</v>
      </c>
      <c s="32">
        <v>38.07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849</v>
      </c>
    </row>
    <row r="40" spans="1:5" ht="63.75">
      <c r="A40" s="37" t="s">
        <v>55</v>
      </c>
      <c r="E40" s="38" t="s">
        <v>850</v>
      </c>
    </row>
    <row r="41" spans="1:5" ht="344.25">
      <c r="A41" t="s">
        <v>56</v>
      </c>
      <c r="E41" s="36" t="s">
        <v>851</v>
      </c>
    </row>
    <row r="42" spans="1:16" ht="12.75">
      <c r="A42" s="25" t="s">
        <v>47</v>
      </c>
      <c s="29" t="s">
        <v>40</v>
      </c>
      <c s="29" t="s">
        <v>852</v>
      </c>
      <c s="25" t="s">
        <v>49</v>
      </c>
      <c s="30" t="s">
        <v>853</v>
      </c>
      <c s="31" t="s">
        <v>70</v>
      </c>
      <c s="32">
        <v>6.72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854</v>
      </c>
    </row>
    <row r="44" spans="1:5" ht="51">
      <c r="A44" s="37" t="s">
        <v>55</v>
      </c>
      <c r="E44" s="38" t="s">
        <v>855</v>
      </c>
    </row>
    <row r="45" spans="1:5" ht="267.75">
      <c r="A45" t="s">
        <v>56</v>
      </c>
      <c r="E45" s="36" t="s">
        <v>856</v>
      </c>
    </row>
    <row r="46" spans="1:16" ht="12.75">
      <c r="A46" s="25" t="s">
        <v>47</v>
      </c>
      <c s="29" t="s">
        <v>42</v>
      </c>
      <c s="29" t="s">
        <v>107</v>
      </c>
      <c s="25" t="s">
        <v>49</v>
      </c>
      <c s="30" t="s">
        <v>108</v>
      </c>
      <c s="31" t="s">
        <v>70</v>
      </c>
      <c s="32">
        <v>37.344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857</v>
      </c>
    </row>
    <row r="48" spans="1:5" ht="51">
      <c r="A48" s="37" t="s">
        <v>55</v>
      </c>
      <c r="E48" s="38" t="s">
        <v>858</v>
      </c>
    </row>
    <row r="49" spans="1:5" ht="242.25">
      <c r="A49" t="s">
        <v>56</v>
      </c>
      <c r="E49" s="36" t="s">
        <v>859</v>
      </c>
    </row>
    <row r="50" spans="1:16" ht="12.75">
      <c r="A50" s="25" t="s">
        <v>47</v>
      </c>
      <c s="29" t="s">
        <v>44</v>
      </c>
      <c s="29" t="s">
        <v>860</v>
      </c>
      <c s="25" t="s">
        <v>49</v>
      </c>
      <c s="30" t="s">
        <v>861</v>
      </c>
      <c s="31" t="s">
        <v>62</v>
      </c>
      <c s="32">
        <v>57.5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862</v>
      </c>
    </row>
    <row r="52" spans="1:5" ht="51">
      <c r="A52" s="37" t="s">
        <v>55</v>
      </c>
      <c r="E52" s="38" t="s">
        <v>863</v>
      </c>
    </row>
    <row r="53" spans="1:5" ht="38.25">
      <c r="A53" t="s">
        <v>56</v>
      </c>
      <c r="E53" s="36" t="s">
        <v>864</v>
      </c>
    </row>
    <row r="54" spans="1:16" ht="12.75">
      <c r="A54" s="25" t="s">
        <v>47</v>
      </c>
      <c s="29" t="s">
        <v>119</v>
      </c>
      <c s="29" t="s">
        <v>865</v>
      </c>
      <c s="25" t="s">
        <v>49</v>
      </c>
      <c s="30" t="s">
        <v>866</v>
      </c>
      <c s="31" t="s">
        <v>62</v>
      </c>
      <c s="32">
        <v>8.625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51">
      <c r="A56" s="37" t="s">
        <v>55</v>
      </c>
      <c r="E56" s="38" t="s">
        <v>867</v>
      </c>
    </row>
    <row r="57" spans="1:5" ht="38.25">
      <c r="A57" t="s">
        <v>56</v>
      </c>
      <c r="E57" s="36" t="s">
        <v>868</v>
      </c>
    </row>
    <row r="58" spans="1:16" ht="12.75">
      <c r="A58" s="25" t="s">
        <v>47</v>
      </c>
      <c s="29" t="s">
        <v>123</v>
      </c>
      <c s="29" t="s">
        <v>869</v>
      </c>
      <c s="25" t="s">
        <v>49</v>
      </c>
      <c s="30" t="s">
        <v>870</v>
      </c>
      <c s="31" t="s">
        <v>62</v>
      </c>
      <c s="32">
        <v>75.75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871</v>
      </c>
    </row>
    <row r="60" spans="1:5" ht="51">
      <c r="A60" s="37" t="s">
        <v>55</v>
      </c>
      <c r="E60" s="38" t="s">
        <v>872</v>
      </c>
    </row>
    <row r="61" spans="1:5" ht="38.25">
      <c r="A61" t="s">
        <v>56</v>
      </c>
      <c r="E61" s="36" t="s">
        <v>873</v>
      </c>
    </row>
    <row r="62" spans="1:18" ht="12.75" customHeight="1">
      <c r="A62" s="6" t="s">
        <v>45</v>
      </c>
      <c s="6"/>
      <c s="40" t="s">
        <v>33</v>
      </c>
      <c s="6"/>
      <c s="27" t="s">
        <v>874</v>
      </c>
      <c s="6"/>
      <c s="6"/>
      <c s="6"/>
      <c s="41">
        <f>0+Q62</f>
      </c>
      <c s="6"/>
      <c r="O62">
        <f>0+R62</f>
      </c>
      <c r="Q62">
        <f>0+I63+I67+I71</f>
      </c>
      <c>
        <f>0+O63+O67+O71</f>
      </c>
    </row>
    <row r="63" spans="1:16" ht="12.75">
      <c r="A63" s="25" t="s">
        <v>47</v>
      </c>
      <c s="29" t="s">
        <v>127</v>
      </c>
      <c s="29" t="s">
        <v>875</v>
      </c>
      <c s="25" t="s">
        <v>49</v>
      </c>
      <c s="30" t="s">
        <v>876</v>
      </c>
      <c s="31" t="s">
        <v>70</v>
      </c>
      <c s="32">
        <v>6.074</v>
      </c>
      <c s="33">
        <v>0</v>
      </c>
      <c s="34">
        <f>ROUND(ROUND(H63,2)*ROUND(G63,3),2)</f>
      </c>
      <c s="31" t="s">
        <v>52</v>
      </c>
      <c r="O63">
        <f>(I63*21)/100</f>
      </c>
      <c t="s">
        <v>23</v>
      </c>
    </row>
    <row r="64" spans="1:5" ht="12.75">
      <c r="A64" s="35" t="s">
        <v>53</v>
      </c>
      <c r="E64" s="36" t="s">
        <v>877</v>
      </c>
    </row>
    <row r="65" spans="1:5" ht="76.5">
      <c r="A65" s="37" t="s">
        <v>55</v>
      </c>
      <c r="E65" s="38" t="s">
        <v>878</v>
      </c>
    </row>
    <row r="66" spans="1:5" ht="395.25">
      <c r="A66" t="s">
        <v>56</v>
      </c>
      <c r="E66" s="36" t="s">
        <v>879</v>
      </c>
    </row>
    <row r="67" spans="1:16" ht="12.75">
      <c r="A67" s="25" t="s">
        <v>47</v>
      </c>
      <c s="29" t="s">
        <v>132</v>
      </c>
      <c s="29" t="s">
        <v>880</v>
      </c>
      <c s="25" t="s">
        <v>49</v>
      </c>
      <c s="30" t="s">
        <v>881</v>
      </c>
      <c s="31" t="s">
        <v>70</v>
      </c>
      <c s="32">
        <v>0.45</v>
      </c>
      <c s="33">
        <v>0</v>
      </c>
      <c s="34">
        <f>ROUND(ROUND(H67,2)*ROUND(G67,3),2)</f>
      </c>
      <c s="31" t="s">
        <v>52</v>
      </c>
      <c r="O67">
        <f>(I67*21)/100</f>
      </c>
      <c t="s">
        <v>23</v>
      </c>
    </row>
    <row r="68" spans="1:5" ht="12.75">
      <c r="A68" s="35" t="s">
        <v>53</v>
      </c>
      <c r="E68" s="36" t="s">
        <v>882</v>
      </c>
    </row>
    <row r="69" spans="1:5" ht="51">
      <c r="A69" s="37" t="s">
        <v>55</v>
      </c>
      <c r="E69" s="38" t="s">
        <v>883</v>
      </c>
    </row>
    <row r="70" spans="1:5" ht="38.25">
      <c r="A70" t="s">
        <v>56</v>
      </c>
      <c r="E70" s="36" t="s">
        <v>884</v>
      </c>
    </row>
    <row r="71" spans="1:16" ht="12.75">
      <c r="A71" s="25" t="s">
        <v>47</v>
      </c>
      <c s="29" t="s">
        <v>137</v>
      </c>
      <c s="29" t="s">
        <v>885</v>
      </c>
      <c s="25" t="s">
        <v>49</v>
      </c>
      <c s="30" t="s">
        <v>886</v>
      </c>
      <c s="31" t="s">
        <v>70</v>
      </c>
      <c s="32">
        <v>4.91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51">
      <c r="A73" s="37" t="s">
        <v>55</v>
      </c>
      <c r="E73" s="38" t="s">
        <v>887</v>
      </c>
    </row>
    <row r="74" spans="1:5" ht="102">
      <c r="A74" t="s">
        <v>56</v>
      </c>
      <c r="E74" s="36" t="s">
        <v>888</v>
      </c>
    </row>
    <row r="75" spans="1:18" ht="12.75" customHeight="1">
      <c r="A75" s="6" t="s">
        <v>45</v>
      </c>
      <c s="6"/>
      <c s="40" t="s">
        <v>106</v>
      </c>
      <c s="6"/>
      <c s="27" t="s">
        <v>889</v>
      </c>
      <c s="6"/>
      <c s="6"/>
      <c s="6"/>
      <c s="41">
        <f>0+Q75</f>
      </c>
      <c s="6"/>
      <c r="O75">
        <f>0+R75</f>
      </c>
      <c r="Q75">
        <f>0+I76</f>
      </c>
      <c>
        <f>0+O76</f>
      </c>
    </row>
    <row r="76" spans="1:16" ht="25.5">
      <c r="A76" s="25" t="s">
        <v>47</v>
      </c>
      <c s="29" t="s">
        <v>73</v>
      </c>
      <c s="29" t="s">
        <v>890</v>
      </c>
      <c s="25" t="s">
        <v>49</v>
      </c>
      <c s="30" t="s">
        <v>891</v>
      </c>
      <c s="31" t="s">
        <v>62</v>
      </c>
      <c s="32">
        <v>51.29</v>
      </c>
      <c s="33">
        <v>0</v>
      </c>
      <c s="34">
        <f>ROUND(ROUND(H76,2)*ROUND(G76,3),2)</f>
      </c>
      <c s="31" t="s">
        <v>52</v>
      </c>
      <c r="O76">
        <f>(I76*21)/100</f>
      </c>
      <c t="s">
        <v>23</v>
      </c>
    </row>
    <row r="77" spans="1:5" ht="25.5">
      <c r="A77" s="35" t="s">
        <v>53</v>
      </c>
      <c r="E77" s="36" t="s">
        <v>892</v>
      </c>
    </row>
    <row r="78" spans="1:5" ht="51">
      <c r="A78" s="37" t="s">
        <v>55</v>
      </c>
      <c r="E78" s="38" t="s">
        <v>893</v>
      </c>
    </row>
    <row r="79" spans="1:5" ht="204">
      <c r="A79" t="s">
        <v>56</v>
      </c>
      <c r="E79" s="36" t="s">
        <v>894</v>
      </c>
    </row>
    <row r="80" spans="1:18" ht="12.75" customHeight="1">
      <c r="A80" s="6" t="s">
        <v>45</v>
      </c>
      <c s="6"/>
      <c s="40" t="s">
        <v>112</v>
      </c>
      <c s="6"/>
      <c s="27" t="s">
        <v>895</v>
      </c>
      <c s="6"/>
      <c s="6"/>
      <c s="6"/>
      <c s="41">
        <f>0+Q80</f>
      </c>
      <c s="6"/>
      <c r="O80">
        <f>0+R80</f>
      </c>
      <c r="Q80">
        <f>0+I81</f>
      </c>
      <c>
        <f>0+O81</f>
      </c>
    </row>
    <row r="81" spans="1:16" ht="12.75">
      <c r="A81" s="25" t="s">
        <v>47</v>
      </c>
      <c s="29" t="s">
        <v>142</v>
      </c>
      <c s="29" t="s">
        <v>896</v>
      </c>
      <c s="25" t="s">
        <v>49</v>
      </c>
      <c s="30" t="s">
        <v>897</v>
      </c>
      <c s="31" t="s">
        <v>70</v>
      </c>
      <c s="32">
        <v>7.671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898</v>
      </c>
    </row>
    <row r="83" spans="1:5" ht="51">
      <c r="A83" s="37" t="s">
        <v>55</v>
      </c>
      <c r="E83" s="38" t="s">
        <v>899</v>
      </c>
    </row>
    <row r="84" spans="1:5" ht="395.25">
      <c r="A84" t="s">
        <v>56</v>
      </c>
      <c r="E84" s="36" t="s">
        <v>879</v>
      </c>
    </row>
    <row r="85" spans="1:18" ht="12.75" customHeight="1">
      <c r="A85" s="6" t="s">
        <v>45</v>
      </c>
      <c s="6"/>
      <c s="40" t="s">
        <v>40</v>
      </c>
      <c s="6"/>
      <c s="27" t="s">
        <v>900</v>
      </c>
      <c s="6"/>
      <c s="6"/>
      <c s="6"/>
      <c s="41">
        <f>0+Q85</f>
      </c>
      <c s="6"/>
      <c r="O85">
        <f>0+R85</f>
      </c>
      <c r="Q85">
        <f>0+I86+I90+I94+I98+I102+I106+I110</f>
      </c>
      <c>
        <f>0+O86+O90+O94+O98+O102+O106+O110</f>
      </c>
    </row>
    <row r="86" spans="1:16" ht="12.75">
      <c r="A86" s="25" t="s">
        <v>47</v>
      </c>
      <c s="29" t="s">
        <v>146</v>
      </c>
      <c s="29" t="s">
        <v>901</v>
      </c>
      <c s="25" t="s">
        <v>49</v>
      </c>
      <c s="30" t="s">
        <v>902</v>
      </c>
      <c s="31" t="s">
        <v>76</v>
      </c>
      <c s="32">
        <v>1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903</v>
      </c>
    </row>
    <row r="88" spans="1:5" ht="51">
      <c r="A88" s="37" t="s">
        <v>55</v>
      </c>
      <c r="E88" s="38" t="s">
        <v>904</v>
      </c>
    </row>
    <row r="89" spans="1:5" ht="38.25">
      <c r="A89" t="s">
        <v>56</v>
      </c>
      <c r="E89" s="36" t="s">
        <v>905</v>
      </c>
    </row>
    <row r="90" spans="1:16" ht="12.75">
      <c r="A90" s="25" t="s">
        <v>47</v>
      </c>
      <c s="29" t="s">
        <v>150</v>
      </c>
      <c s="29" t="s">
        <v>906</v>
      </c>
      <c s="25" t="s">
        <v>49</v>
      </c>
      <c s="30" t="s">
        <v>907</v>
      </c>
      <c s="31" t="s">
        <v>81</v>
      </c>
      <c s="32">
        <v>12.12</v>
      </c>
      <c s="33">
        <v>0</v>
      </c>
      <c s="34">
        <f>ROUND(ROUND(H90,2)*ROUND(G90,3),2)</f>
      </c>
      <c s="31"/>
      <c r="O90">
        <f>(I90*21)/100</f>
      </c>
      <c t="s">
        <v>23</v>
      </c>
    </row>
    <row r="91" spans="1:5" ht="12.75">
      <c r="A91" s="35" t="s">
        <v>53</v>
      </c>
      <c r="E91" s="36" t="s">
        <v>908</v>
      </c>
    </row>
    <row r="92" spans="1:5" ht="51">
      <c r="A92" s="37" t="s">
        <v>55</v>
      </c>
      <c r="E92" s="38" t="s">
        <v>909</v>
      </c>
    </row>
    <row r="93" spans="1:5" ht="63.75">
      <c r="A93" t="s">
        <v>56</v>
      </c>
      <c r="E93" s="36" t="s">
        <v>910</v>
      </c>
    </row>
    <row r="94" spans="1:16" ht="12.75">
      <c r="A94" s="25" t="s">
        <v>47</v>
      </c>
      <c s="29" t="s">
        <v>154</v>
      </c>
      <c s="29" t="s">
        <v>911</v>
      </c>
      <c s="25" t="s">
        <v>49</v>
      </c>
      <c s="30" t="s">
        <v>912</v>
      </c>
      <c s="31" t="s">
        <v>81</v>
      </c>
      <c s="32">
        <v>6.8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913</v>
      </c>
    </row>
    <row r="96" spans="1:5" ht="51">
      <c r="A96" s="37" t="s">
        <v>55</v>
      </c>
      <c r="E96" s="38" t="s">
        <v>914</v>
      </c>
    </row>
    <row r="97" spans="1:5" ht="38.25">
      <c r="A97" t="s">
        <v>56</v>
      </c>
      <c r="E97" s="36" t="s">
        <v>915</v>
      </c>
    </row>
    <row r="98" spans="1:16" ht="12.75">
      <c r="A98" s="25" t="s">
        <v>47</v>
      </c>
      <c s="29" t="s">
        <v>158</v>
      </c>
      <c s="29" t="s">
        <v>916</v>
      </c>
      <c s="25" t="s">
        <v>49</v>
      </c>
      <c s="30" t="s">
        <v>917</v>
      </c>
      <c s="31" t="s">
        <v>532</v>
      </c>
      <c s="32">
        <v>2</v>
      </c>
      <c s="33">
        <v>0</v>
      </c>
      <c s="34">
        <f>ROUND(ROUND(H98,2)*ROUND(G98,3),2)</f>
      </c>
      <c s="31"/>
      <c r="O98">
        <f>(I98*21)/100</f>
      </c>
      <c t="s">
        <v>23</v>
      </c>
    </row>
    <row r="99" spans="1:5" ht="12.75">
      <c r="A99" s="35" t="s">
        <v>53</v>
      </c>
      <c r="E99" s="36" t="s">
        <v>918</v>
      </c>
    </row>
    <row r="100" spans="1:5" ht="51">
      <c r="A100" s="37" t="s">
        <v>55</v>
      </c>
      <c r="E100" s="38" t="s">
        <v>919</v>
      </c>
    </row>
    <row r="101" spans="1:5" ht="395.25">
      <c r="A101" t="s">
        <v>56</v>
      </c>
      <c r="E101" s="36" t="s">
        <v>879</v>
      </c>
    </row>
    <row r="102" spans="1:16" ht="12.75">
      <c r="A102" s="25" t="s">
        <v>47</v>
      </c>
      <c s="29" t="s">
        <v>164</v>
      </c>
      <c s="29" t="s">
        <v>920</v>
      </c>
      <c s="25" t="s">
        <v>49</v>
      </c>
      <c s="30" t="s">
        <v>921</v>
      </c>
      <c s="31" t="s">
        <v>70</v>
      </c>
      <c s="32">
        <v>2.21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23</v>
      </c>
    </row>
    <row r="103" spans="1:5" ht="12.75">
      <c r="A103" s="35" t="s">
        <v>53</v>
      </c>
      <c r="E103" s="36" t="s">
        <v>922</v>
      </c>
    </row>
    <row r="104" spans="1:5" ht="51">
      <c r="A104" s="37" t="s">
        <v>55</v>
      </c>
      <c r="E104" s="38" t="s">
        <v>923</v>
      </c>
    </row>
    <row r="105" spans="1:5" ht="102">
      <c r="A105" t="s">
        <v>56</v>
      </c>
      <c r="E105" s="36" t="s">
        <v>924</v>
      </c>
    </row>
    <row r="106" spans="1:16" ht="12.75">
      <c r="A106" s="25" t="s">
        <v>47</v>
      </c>
      <c s="29" t="s">
        <v>169</v>
      </c>
      <c s="29" t="s">
        <v>925</v>
      </c>
      <c s="25" t="s">
        <v>49</v>
      </c>
      <c s="30" t="s">
        <v>926</v>
      </c>
      <c s="31" t="s">
        <v>70</v>
      </c>
      <c s="32">
        <v>9.772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25.5">
      <c r="A107" s="35" t="s">
        <v>53</v>
      </c>
      <c r="E107" s="36" t="s">
        <v>927</v>
      </c>
    </row>
    <row r="108" spans="1:5" ht="51">
      <c r="A108" s="37" t="s">
        <v>55</v>
      </c>
      <c r="E108" s="38" t="s">
        <v>928</v>
      </c>
    </row>
    <row r="109" spans="1:5" ht="102">
      <c r="A109" t="s">
        <v>56</v>
      </c>
      <c r="E109" s="36" t="s">
        <v>924</v>
      </c>
    </row>
    <row r="110" spans="1:16" ht="12.75">
      <c r="A110" s="25" t="s">
        <v>47</v>
      </c>
      <c s="29" t="s">
        <v>173</v>
      </c>
      <c s="29" t="s">
        <v>929</v>
      </c>
      <c s="25" t="s">
        <v>49</v>
      </c>
      <c s="30" t="s">
        <v>930</v>
      </c>
      <c s="31" t="s">
        <v>70</v>
      </c>
      <c s="32">
        <v>3.981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12.75">
      <c r="A111" s="35" t="s">
        <v>53</v>
      </c>
      <c r="E111" s="36" t="s">
        <v>931</v>
      </c>
    </row>
    <row r="112" spans="1:5" ht="76.5">
      <c r="A112" s="37" t="s">
        <v>55</v>
      </c>
      <c r="E112" s="38" t="s">
        <v>932</v>
      </c>
    </row>
    <row r="113" spans="1:5" ht="102">
      <c r="A113" t="s">
        <v>56</v>
      </c>
      <c r="E113" s="36" t="s">
        <v>924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0+O8+O41+O70+O123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933</v>
      </c>
      <c s="42">
        <f>0+I8+I41+I70+I123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933</v>
      </c>
      <c s="6"/>
      <c s="18" t="s">
        <v>934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54</v>
      </c>
    </row>
    <row r="11" spans="1:5" ht="12.75">
      <c r="A11" s="37" t="s">
        <v>55</v>
      </c>
      <c r="E11" s="38" t="s">
        <v>49</v>
      </c>
    </row>
    <row r="12" spans="1:5" ht="12.75">
      <c r="A12" t="s">
        <v>56</v>
      </c>
      <c r="E12" s="36" t="s">
        <v>49</v>
      </c>
    </row>
    <row r="13" spans="1:16" ht="12.75">
      <c r="A13" s="25" t="s">
        <v>47</v>
      </c>
      <c s="29" t="s">
        <v>40</v>
      </c>
      <c s="29" t="s">
        <v>60</v>
      </c>
      <c s="25" t="s">
        <v>49</v>
      </c>
      <c s="30" t="s">
        <v>61</v>
      </c>
      <c s="31" t="s">
        <v>62</v>
      </c>
      <c s="32">
        <v>10.5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935</v>
      </c>
    </row>
    <row r="16" spans="1:5" ht="140.25">
      <c r="A16" t="s">
        <v>56</v>
      </c>
      <c r="E16" s="36" t="s">
        <v>64</v>
      </c>
    </row>
    <row r="17" spans="1:16" ht="12.75">
      <c r="A17" s="25" t="s">
        <v>47</v>
      </c>
      <c s="29" t="s">
        <v>42</v>
      </c>
      <c s="29" t="s">
        <v>65</v>
      </c>
      <c s="25" t="s">
        <v>49</v>
      </c>
      <c s="30" t="s">
        <v>66</v>
      </c>
      <c s="31" t="s">
        <v>62</v>
      </c>
      <c s="32">
        <v>1.125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55</v>
      </c>
      <c r="E19" s="38" t="s">
        <v>936</v>
      </c>
    </row>
    <row r="20" spans="1:5" ht="89.25">
      <c r="A20" t="s">
        <v>56</v>
      </c>
      <c r="E20" s="36" t="s">
        <v>67</v>
      </c>
    </row>
    <row r="21" spans="1:16" ht="12.75">
      <c r="A21" s="25" t="s">
        <v>47</v>
      </c>
      <c s="29" t="s">
        <v>44</v>
      </c>
      <c s="29" t="s">
        <v>937</v>
      </c>
      <c s="25" t="s">
        <v>49</v>
      </c>
      <c s="30" t="s">
        <v>938</v>
      </c>
      <c s="31" t="s">
        <v>70</v>
      </c>
      <c s="32">
        <v>0.1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55</v>
      </c>
      <c r="E23" s="38" t="s">
        <v>939</v>
      </c>
    </row>
    <row r="24" spans="1:5" ht="382.5">
      <c r="A24" t="s">
        <v>56</v>
      </c>
      <c r="E24" s="36" t="s">
        <v>940</v>
      </c>
    </row>
    <row r="25" spans="1:16" ht="12.75">
      <c r="A25" s="25" t="s">
        <v>47</v>
      </c>
      <c s="29" t="s">
        <v>294</v>
      </c>
      <c s="29" t="s">
        <v>79</v>
      </c>
      <c s="25" t="s">
        <v>49</v>
      </c>
      <c s="30" t="s">
        <v>80</v>
      </c>
      <c s="31" t="s">
        <v>81</v>
      </c>
      <c s="32">
        <v>60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49</v>
      </c>
    </row>
    <row r="28" spans="1:5" ht="25.5">
      <c r="A28" t="s">
        <v>56</v>
      </c>
      <c r="E28" s="36" t="s">
        <v>83</v>
      </c>
    </row>
    <row r="29" spans="1:16" ht="12.75">
      <c r="A29" s="25" t="s">
        <v>47</v>
      </c>
      <c s="29" t="s">
        <v>298</v>
      </c>
      <c s="29" t="s">
        <v>85</v>
      </c>
      <c s="25" t="s">
        <v>49</v>
      </c>
      <c s="30" t="s">
        <v>86</v>
      </c>
      <c s="31" t="s">
        <v>81</v>
      </c>
      <c s="32">
        <v>4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49</v>
      </c>
    </row>
    <row r="32" spans="1:5" ht="25.5">
      <c r="A32" t="s">
        <v>56</v>
      </c>
      <c r="E32" s="36" t="s">
        <v>83</v>
      </c>
    </row>
    <row r="33" spans="1:16" ht="12.75">
      <c r="A33" s="25" t="s">
        <v>47</v>
      </c>
      <c s="29" t="s">
        <v>320</v>
      </c>
      <c s="29" t="s">
        <v>941</v>
      </c>
      <c s="25" t="s">
        <v>49</v>
      </c>
      <c s="30" t="s">
        <v>942</v>
      </c>
      <c s="31" t="s">
        <v>70</v>
      </c>
      <c s="32">
        <v>0.08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943</v>
      </c>
    </row>
    <row r="36" spans="1:5" ht="89.25">
      <c r="A36" t="s">
        <v>56</v>
      </c>
      <c r="E36" s="36" t="s">
        <v>944</v>
      </c>
    </row>
    <row r="37" spans="1:16" ht="25.5">
      <c r="A37" s="25" t="s">
        <v>47</v>
      </c>
      <c s="29" t="s">
        <v>324</v>
      </c>
      <c s="29" t="s">
        <v>88</v>
      </c>
      <c s="25" t="s">
        <v>49</v>
      </c>
      <c s="30" t="s">
        <v>89</v>
      </c>
      <c s="31" t="s">
        <v>76</v>
      </c>
      <c s="32">
        <v>1</v>
      </c>
      <c s="33">
        <v>0</v>
      </c>
      <c s="34">
        <f>ROUND(ROUND(H37,2)*ROUND(G37,3),2)</f>
      </c>
      <c s="31"/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49</v>
      </c>
    </row>
    <row r="40" spans="1:5" ht="51">
      <c r="A40" t="s">
        <v>56</v>
      </c>
      <c r="E40" s="36" t="s">
        <v>90</v>
      </c>
    </row>
    <row r="41" spans="1:18" ht="12.75" customHeight="1">
      <c r="A41" s="6" t="s">
        <v>45</v>
      </c>
      <c s="6"/>
      <c s="40" t="s">
        <v>29</v>
      </c>
      <c s="6"/>
      <c s="27" t="s">
        <v>91</v>
      </c>
      <c s="6"/>
      <c s="6"/>
      <c s="6"/>
      <c s="41">
        <f>0+Q41</f>
      </c>
      <c s="6"/>
      <c r="O41">
        <f>0+R41</f>
      </c>
      <c r="Q41">
        <f>0+I42+I46+I50+I54+I58+I62+I66</f>
      </c>
      <c>
        <f>0+O42+O46+O50+O54+O58+O62+O66</f>
      </c>
    </row>
    <row r="42" spans="1:16" ht="12.75">
      <c r="A42" s="25" t="s">
        <v>47</v>
      </c>
      <c s="29" t="s">
        <v>23</v>
      </c>
      <c s="29" t="s">
        <v>743</v>
      </c>
      <c s="25" t="s">
        <v>49</v>
      </c>
      <c s="30" t="s">
        <v>744</v>
      </c>
      <c s="31" t="s">
        <v>70</v>
      </c>
      <c s="32">
        <v>1.05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55</v>
      </c>
      <c r="E44" s="38" t="s">
        <v>945</v>
      </c>
    </row>
    <row r="45" spans="1:5" ht="63.75">
      <c r="A45" t="s">
        <v>56</v>
      </c>
      <c r="E45" s="36" t="s">
        <v>946</v>
      </c>
    </row>
    <row r="46" spans="1:16" ht="12.75">
      <c r="A46" s="25" t="s">
        <v>47</v>
      </c>
      <c s="29" t="s">
        <v>22</v>
      </c>
      <c s="29" t="s">
        <v>947</v>
      </c>
      <c s="25" t="s">
        <v>49</v>
      </c>
      <c s="30" t="s">
        <v>948</v>
      </c>
      <c s="31" t="s">
        <v>70</v>
      </c>
      <c s="32">
        <v>0.1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55</v>
      </c>
      <c r="E48" s="38" t="s">
        <v>939</v>
      </c>
    </row>
    <row r="49" spans="1:5" ht="63.75">
      <c r="A49" t="s">
        <v>56</v>
      </c>
      <c r="E49" s="36" t="s">
        <v>946</v>
      </c>
    </row>
    <row r="50" spans="1:16" ht="12.75">
      <c r="A50" s="25" t="s">
        <v>47</v>
      </c>
      <c s="29" t="s">
        <v>33</v>
      </c>
      <c s="29" t="s">
        <v>594</v>
      </c>
      <c s="25" t="s">
        <v>49</v>
      </c>
      <c s="30" t="s">
        <v>595</v>
      </c>
      <c s="31" t="s">
        <v>70</v>
      </c>
      <c s="32">
        <v>11.76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55</v>
      </c>
      <c r="E52" s="38" t="s">
        <v>949</v>
      </c>
    </row>
    <row r="53" spans="1:5" ht="318.75">
      <c r="A53" t="s">
        <v>56</v>
      </c>
      <c r="E53" s="36" t="s">
        <v>597</v>
      </c>
    </row>
    <row r="54" spans="1:16" ht="12.75">
      <c r="A54" s="25" t="s">
        <v>47</v>
      </c>
      <c s="29" t="s">
        <v>35</v>
      </c>
      <c s="29" t="s">
        <v>99</v>
      </c>
      <c s="25" t="s">
        <v>49</v>
      </c>
      <c s="30" t="s">
        <v>100</v>
      </c>
      <c s="31" t="s">
        <v>81</v>
      </c>
      <c s="32">
        <v>8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55</v>
      </c>
      <c r="E56" s="38" t="s">
        <v>49</v>
      </c>
    </row>
    <row r="57" spans="1:5" ht="25.5">
      <c r="A57" t="s">
        <v>56</v>
      </c>
      <c r="E57" s="36" t="s">
        <v>102</v>
      </c>
    </row>
    <row r="58" spans="1:16" ht="12.75">
      <c r="A58" s="25" t="s">
        <v>47</v>
      </c>
      <c s="29" t="s">
        <v>37</v>
      </c>
      <c s="29" t="s">
        <v>103</v>
      </c>
      <c s="25" t="s">
        <v>49</v>
      </c>
      <c s="30" t="s">
        <v>104</v>
      </c>
      <c s="31" t="s">
        <v>70</v>
      </c>
      <c s="32">
        <v>11.76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55</v>
      </c>
      <c r="E60" s="38" t="s">
        <v>49</v>
      </c>
    </row>
    <row r="61" spans="1:5" ht="229.5">
      <c r="A61" t="s">
        <v>56</v>
      </c>
      <c r="E61" s="36" t="s">
        <v>105</v>
      </c>
    </row>
    <row r="62" spans="1:16" ht="12.75">
      <c r="A62" s="25" t="s">
        <v>47</v>
      </c>
      <c s="29" t="s">
        <v>106</v>
      </c>
      <c s="29" t="s">
        <v>113</v>
      </c>
      <c s="25" t="s">
        <v>49</v>
      </c>
      <c s="30" t="s">
        <v>114</v>
      </c>
      <c s="31" t="s">
        <v>62</v>
      </c>
      <c s="32">
        <v>9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55</v>
      </c>
      <c r="E64" s="38" t="s">
        <v>49</v>
      </c>
    </row>
    <row r="65" spans="1:5" ht="12.75">
      <c r="A65" t="s">
        <v>56</v>
      </c>
      <c r="E65" s="36" t="s">
        <v>116</v>
      </c>
    </row>
    <row r="66" spans="1:16" ht="12.75">
      <c r="A66" s="25" t="s">
        <v>47</v>
      </c>
      <c s="29" t="s">
        <v>112</v>
      </c>
      <c s="29" t="s">
        <v>869</v>
      </c>
      <c s="25" t="s">
        <v>49</v>
      </c>
      <c s="30" t="s">
        <v>870</v>
      </c>
      <c s="31" t="s">
        <v>62</v>
      </c>
      <c s="32">
        <v>9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55</v>
      </c>
      <c r="E68" s="38" t="s">
        <v>49</v>
      </c>
    </row>
    <row r="69" spans="1:5" ht="25.5">
      <c r="A69" t="s">
        <v>56</v>
      </c>
      <c r="E69" s="36" t="s">
        <v>950</v>
      </c>
    </row>
    <row r="70" spans="1:18" ht="12.75" customHeight="1">
      <c r="A70" s="6" t="s">
        <v>45</v>
      </c>
      <c s="6"/>
      <c s="40" t="s">
        <v>117</v>
      </c>
      <c s="6"/>
      <c s="27" t="s">
        <v>118</v>
      </c>
      <c s="6"/>
      <c s="6"/>
      <c s="6"/>
      <c s="41">
        <f>0+Q70</f>
      </c>
      <c s="6"/>
      <c r="O70">
        <f>0+R70</f>
      </c>
      <c r="Q70">
        <f>0+I71+I75+I79+I83+I87+I91+I95+I99+I103+I107+I111+I115+I119</f>
      </c>
      <c>
        <f>0+O71+O75+O79+O83+O87+O91+O95+O99+O103+O107+O111+O115+O119</f>
      </c>
    </row>
    <row r="71" spans="1:16" ht="25.5">
      <c r="A71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76</v>
      </c>
      <c s="32">
        <v>10</v>
      </c>
      <c s="33">
        <v>0</v>
      </c>
      <c s="34">
        <f>ROUND(ROUND(H71,2)*ROUND(G71,3),2)</f>
      </c>
      <c s="31" t="s">
        <v>52</v>
      </c>
      <c r="O71">
        <f>(I71*21)/100</f>
      </c>
      <c t="s">
        <v>23</v>
      </c>
    </row>
    <row r="72" spans="1:5" ht="12.75">
      <c r="A72" s="35" t="s">
        <v>53</v>
      </c>
      <c r="E72" s="36" t="s">
        <v>49</v>
      </c>
    </row>
    <row r="73" spans="1:5" ht="12.75">
      <c r="A73" s="37" t="s">
        <v>55</v>
      </c>
      <c r="E73" s="38" t="s">
        <v>49</v>
      </c>
    </row>
    <row r="74" spans="1:5" ht="76.5">
      <c r="A74" t="s">
        <v>56</v>
      </c>
      <c r="E74" s="36" t="s">
        <v>122</v>
      </c>
    </row>
    <row r="75" spans="1:16" ht="12.75">
      <c r="A75" s="25" t="s">
        <v>47</v>
      </c>
      <c s="29" t="s">
        <v>123</v>
      </c>
      <c s="29" t="s">
        <v>124</v>
      </c>
      <c s="25" t="s">
        <v>49</v>
      </c>
      <c s="30" t="s">
        <v>125</v>
      </c>
      <c s="31" t="s">
        <v>76</v>
      </c>
      <c s="32">
        <v>10</v>
      </c>
      <c s="33">
        <v>0</v>
      </c>
      <c s="34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5" t="s">
        <v>53</v>
      </c>
      <c r="E76" s="36" t="s">
        <v>49</v>
      </c>
    </row>
    <row r="77" spans="1:5" ht="12.75">
      <c r="A77" s="37" t="s">
        <v>55</v>
      </c>
      <c r="E77" s="38" t="s">
        <v>49</v>
      </c>
    </row>
    <row r="78" spans="1:5" ht="114.75">
      <c r="A78" t="s">
        <v>56</v>
      </c>
      <c r="E78" s="36" t="s">
        <v>126</v>
      </c>
    </row>
    <row r="79" spans="1:16" ht="12.75">
      <c r="A79" s="25" t="s">
        <v>47</v>
      </c>
      <c s="29" t="s">
        <v>127</v>
      </c>
      <c s="29" t="s">
        <v>133</v>
      </c>
      <c s="25" t="s">
        <v>49</v>
      </c>
      <c s="30" t="s">
        <v>134</v>
      </c>
      <c s="31" t="s">
        <v>81</v>
      </c>
      <c s="32">
        <v>208</v>
      </c>
      <c s="33">
        <v>0</v>
      </c>
      <c s="34">
        <f>ROUND(ROUND(H79,2)*ROUND(G79,3),2)</f>
      </c>
      <c s="31" t="s">
        <v>52</v>
      </c>
      <c r="O79">
        <f>(I79*21)/100</f>
      </c>
      <c t="s">
        <v>23</v>
      </c>
    </row>
    <row r="80" spans="1:5" ht="12.75">
      <c r="A80" s="35" t="s">
        <v>53</v>
      </c>
      <c r="E80" s="36" t="s">
        <v>49</v>
      </c>
    </row>
    <row r="81" spans="1:5" ht="12.75">
      <c r="A81" s="37" t="s">
        <v>55</v>
      </c>
      <c r="E81" s="38" t="s">
        <v>49</v>
      </c>
    </row>
    <row r="82" spans="1:5" ht="89.25">
      <c r="A82" t="s">
        <v>56</v>
      </c>
      <c r="E82" s="36" t="s">
        <v>136</v>
      </c>
    </row>
    <row r="83" spans="1:16" ht="12.75">
      <c r="A83" s="25" t="s">
        <v>47</v>
      </c>
      <c s="29" t="s">
        <v>132</v>
      </c>
      <c s="29" t="s">
        <v>598</v>
      </c>
      <c s="25" t="s">
        <v>49</v>
      </c>
      <c s="30" t="s">
        <v>599</v>
      </c>
      <c s="31" t="s">
        <v>81</v>
      </c>
      <c s="32">
        <v>190</v>
      </c>
      <c s="33">
        <v>0</v>
      </c>
      <c s="34">
        <f>ROUND(ROUND(H83,2)*ROUND(G83,3),2)</f>
      </c>
      <c s="31" t="s">
        <v>52</v>
      </c>
      <c r="O83">
        <f>(I83*21)/100</f>
      </c>
      <c t="s">
        <v>23</v>
      </c>
    </row>
    <row r="84" spans="1:5" ht="12.75">
      <c r="A84" s="35" t="s">
        <v>53</v>
      </c>
      <c r="E84" s="36" t="s">
        <v>49</v>
      </c>
    </row>
    <row r="85" spans="1:5" ht="12.75">
      <c r="A85" s="37" t="s">
        <v>55</v>
      </c>
      <c r="E85" s="38" t="s">
        <v>49</v>
      </c>
    </row>
    <row r="86" spans="1:5" ht="140.25">
      <c r="A86" t="s">
        <v>56</v>
      </c>
      <c r="E86" s="36" t="s">
        <v>600</v>
      </c>
    </row>
    <row r="87" spans="1:16" ht="12.75">
      <c r="A87" s="25" t="s">
        <v>47</v>
      </c>
      <c s="29" t="s">
        <v>137</v>
      </c>
      <c s="29" t="s">
        <v>143</v>
      </c>
      <c s="25" t="s">
        <v>49</v>
      </c>
      <c s="30" t="s">
        <v>144</v>
      </c>
      <c s="31" t="s">
        <v>76</v>
      </c>
      <c s="32">
        <v>1</v>
      </c>
      <c s="33">
        <v>0</v>
      </c>
      <c s="34">
        <f>ROUND(ROUND(H87,2)*ROUND(G87,3),2)</f>
      </c>
      <c s="31" t="s">
        <v>52</v>
      </c>
      <c r="O87">
        <f>(I87*21)/100</f>
      </c>
      <c t="s">
        <v>23</v>
      </c>
    </row>
    <row r="88" spans="1:5" ht="12.75">
      <c r="A88" s="35" t="s">
        <v>53</v>
      </c>
      <c r="E88" s="36" t="s">
        <v>49</v>
      </c>
    </row>
    <row r="89" spans="1:5" ht="12.75">
      <c r="A89" s="37" t="s">
        <v>55</v>
      </c>
      <c r="E89" s="38" t="s">
        <v>49</v>
      </c>
    </row>
    <row r="90" spans="1:5" ht="89.25">
      <c r="A90" t="s">
        <v>56</v>
      </c>
      <c r="E90" s="36" t="s">
        <v>951</v>
      </c>
    </row>
    <row r="91" spans="1:16" ht="12.75">
      <c r="A91" s="25" t="s">
        <v>47</v>
      </c>
      <c s="29" t="s">
        <v>73</v>
      </c>
      <c s="29" t="s">
        <v>952</v>
      </c>
      <c s="25" t="s">
        <v>49</v>
      </c>
      <c s="30" t="s">
        <v>953</v>
      </c>
      <c s="31" t="s">
        <v>81</v>
      </c>
      <c s="32">
        <v>130</v>
      </c>
      <c s="33">
        <v>0</v>
      </c>
      <c s="34">
        <f>ROUND(ROUND(H91,2)*ROUND(G91,3),2)</f>
      </c>
      <c s="31" t="s">
        <v>52</v>
      </c>
      <c r="O91">
        <f>(I91*21)/100</f>
      </c>
      <c t="s">
        <v>23</v>
      </c>
    </row>
    <row r="92" spans="1:5" ht="12.75">
      <c r="A92" s="35" t="s">
        <v>53</v>
      </c>
      <c r="E92" s="36" t="s">
        <v>49</v>
      </c>
    </row>
    <row r="93" spans="1:5" ht="12.75">
      <c r="A93" s="37" t="s">
        <v>55</v>
      </c>
      <c r="E93" s="38" t="s">
        <v>49</v>
      </c>
    </row>
    <row r="94" spans="1:5" ht="102">
      <c r="A94" t="s">
        <v>56</v>
      </c>
      <c r="E94" s="36" t="s">
        <v>157</v>
      </c>
    </row>
    <row r="95" spans="1:16" ht="25.5">
      <c r="A95" s="25" t="s">
        <v>47</v>
      </c>
      <c s="29" t="s">
        <v>142</v>
      </c>
      <c s="29" t="s">
        <v>954</v>
      </c>
      <c s="25" t="s">
        <v>49</v>
      </c>
      <c s="30" t="s">
        <v>955</v>
      </c>
      <c s="31" t="s">
        <v>81</v>
      </c>
      <c s="32">
        <v>4</v>
      </c>
      <c s="33">
        <v>0</v>
      </c>
      <c s="34">
        <f>ROUND(ROUND(H95,2)*ROUND(G95,3),2)</f>
      </c>
      <c s="31" t="s">
        <v>52</v>
      </c>
      <c r="O95">
        <f>(I95*21)/100</f>
      </c>
      <c t="s">
        <v>23</v>
      </c>
    </row>
    <row r="96" spans="1:5" ht="12.75">
      <c r="A96" s="35" t="s">
        <v>53</v>
      </c>
      <c r="E96" s="36" t="s">
        <v>49</v>
      </c>
    </row>
    <row r="97" spans="1:5" ht="12.75">
      <c r="A97" s="37" t="s">
        <v>55</v>
      </c>
      <c r="E97" s="38" t="s">
        <v>49</v>
      </c>
    </row>
    <row r="98" spans="1:5" ht="76.5">
      <c r="A98" t="s">
        <v>56</v>
      </c>
      <c r="E98" s="36" t="s">
        <v>956</v>
      </c>
    </row>
    <row r="99" spans="1:16" ht="12.75">
      <c r="A99" s="25" t="s">
        <v>47</v>
      </c>
      <c s="29" t="s">
        <v>146</v>
      </c>
      <c s="29" t="s">
        <v>957</v>
      </c>
      <c s="25" t="s">
        <v>49</v>
      </c>
      <c s="30" t="s">
        <v>958</v>
      </c>
      <c s="31" t="s">
        <v>76</v>
      </c>
      <c s="32">
        <v>10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49</v>
      </c>
    </row>
    <row r="101" spans="1:5" ht="12.75">
      <c r="A101" s="37" t="s">
        <v>55</v>
      </c>
      <c r="E101" s="38" t="s">
        <v>49</v>
      </c>
    </row>
    <row r="102" spans="1:5" ht="76.5">
      <c r="A102" t="s">
        <v>56</v>
      </c>
      <c r="E102" s="36" t="s">
        <v>538</v>
      </c>
    </row>
    <row r="103" spans="1:16" ht="25.5">
      <c r="A103" s="25" t="s">
        <v>47</v>
      </c>
      <c s="29" t="s">
        <v>150</v>
      </c>
      <c s="29" t="s">
        <v>147</v>
      </c>
      <c s="25" t="s">
        <v>49</v>
      </c>
      <c s="30" t="s">
        <v>148</v>
      </c>
      <c s="31" t="s">
        <v>76</v>
      </c>
      <c s="32">
        <v>1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49</v>
      </c>
    </row>
    <row r="105" spans="1:5" ht="12.75">
      <c r="A105" s="37" t="s">
        <v>55</v>
      </c>
      <c r="E105" s="38" t="s">
        <v>49</v>
      </c>
    </row>
    <row r="106" spans="1:5" ht="38.25">
      <c r="A106" t="s">
        <v>56</v>
      </c>
      <c r="E106" s="36" t="s">
        <v>149</v>
      </c>
    </row>
    <row r="107" spans="1:16" ht="25.5">
      <c r="A107" s="25" t="s">
        <v>47</v>
      </c>
      <c s="29" t="s">
        <v>154</v>
      </c>
      <c s="29" t="s">
        <v>151</v>
      </c>
      <c s="25" t="s">
        <v>49</v>
      </c>
      <c s="30" t="s">
        <v>152</v>
      </c>
      <c s="31" t="s">
        <v>76</v>
      </c>
      <c s="32">
        <v>1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12.75">
      <c r="A108" s="35" t="s">
        <v>53</v>
      </c>
      <c r="E108" s="36" t="s">
        <v>49</v>
      </c>
    </row>
    <row r="109" spans="1:5" ht="12.75">
      <c r="A109" s="37" t="s">
        <v>55</v>
      </c>
      <c r="E109" s="38" t="s">
        <v>49</v>
      </c>
    </row>
    <row r="110" spans="1:5" ht="38.25">
      <c r="A110" t="s">
        <v>56</v>
      </c>
      <c r="E110" s="36" t="s">
        <v>153</v>
      </c>
    </row>
    <row r="111" spans="1:16" ht="12.75">
      <c r="A111" s="25" t="s">
        <v>47</v>
      </c>
      <c s="29" t="s">
        <v>158</v>
      </c>
      <c s="29" t="s">
        <v>959</v>
      </c>
      <c s="25" t="s">
        <v>49</v>
      </c>
      <c s="30" t="s">
        <v>960</v>
      </c>
      <c s="31" t="s">
        <v>76</v>
      </c>
      <c s="32">
        <v>6</v>
      </c>
      <c s="33">
        <v>0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49</v>
      </c>
    </row>
    <row r="114" spans="1:5" ht="102">
      <c r="A114" t="s">
        <v>56</v>
      </c>
      <c r="E114" s="36" t="s">
        <v>961</v>
      </c>
    </row>
    <row r="115" spans="1:16" ht="25.5">
      <c r="A115" s="25" t="s">
        <v>47</v>
      </c>
      <c s="29" t="s">
        <v>164</v>
      </c>
      <c s="29" t="s">
        <v>155</v>
      </c>
      <c s="25" t="s">
        <v>49</v>
      </c>
      <c s="30" t="s">
        <v>156</v>
      </c>
      <c s="31" t="s">
        <v>76</v>
      </c>
      <c s="32">
        <v>6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12.75">
      <c r="A117" s="37" t="s">
        <v>55</v>
      </c>
      <c r="E117" s="38" t="s">
        <v>49</v>
      </c>
    </row>
    <row r="118" spans="1:5" ht="102">
      <c r="A118" t="s">
        <v>56</v>
      </c>
      <c r="E118" s="36" t="s">
        <v>157</v>
      </c>
    </row>
    <row r="119" spans="1:16" ht="12.75">
      <c r="A119" s="25" t="s">
        <v>47</v>
      </c>
      <c s="29" t="s">
        <v>169</v>
      </c>
      <c s="29" t="s">
        <v>962</v>
      </c>
      <c s="25" t="s">
        <v>49</v>
      </c>
      <c s="30" t="s">
        <v>963</v>
      </c>
      <c s="31" t="s">
        <v>81</v>
      </c>
      <c s="32">
        <v>208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55</v>
      </c>
      <c r="E121" s="38" t="s">
        <v>49</v>
      </c>
    </row>
    <row r="122" spans="1:5" ht="127.5">
      <c r="A122" t="s">
        <v>56</v>
      </c>
      <c r="E122" s="36" t="s">
        <v>964</v>
      </c>
    </row>
    <row r="123" spans="1:18" ht="12.75" customHeight="1">
      <c r="A123" s="6" t="s">
        <v>45</v>
      </c>
      <c s="6"/>
      <c s="40" t="s">
        <v>162</v>
      </c>
      <c s="6"/>
      <c s="27" t="s">
        <v>163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0+I124+I128+I132+I136+I140+I144+I148+I152+I156+I160+I164+I168+I172+I176+I180+I184+I188+I192+I196+I200+I204+I208+I212+I216+I220+I224+I228+I232+I236</f>
      </c>
      <c>
        <f>0+O124+O128+O132+O136+O140+O144+O148+O152+O156+O160+O164+O168+O172+O176+O180+O184+O188+O192+O196+O200+O204+O208+O212+O216+O220+O224+O228+O232+O236</f>
      </c>
    </row>
    <row r="124" spans="1:16" ht="12.75">
      <c r="A124" s="25" t="s">
        <v>47</v>
      </c>
      <c s="29" t="s">
        <v>173</v>
      </c>
      <c s="29" t="s">
        <v>965</v>
      </c>
      <c s="25" t="s">
        <v>49</v>
      </c>
      <c s="30" t="s">
        <v>966</v>
      </c>
      <c s="31" t="s">
        <v>76</v>
      </c>
      <c s="32">
        <v>1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55</v>
      </c>
      <c r="E126" s="38" t="s">
        <v>49</v>
      </c>
    </row>
    <row r="127" spans="1:5" ht="76.5">
      <c r="A127" t="s">
        <v>56</v>
      </c>
      <c r="E127" s="36" t="s">
        <v>967</v>
      </c>
    </row>
    <row r="128" spans="1:16" ht="25.5">
      <c r="A128" s="25" t="s">
        <v>47</v>
      </c>
      <c s="29" t="s">
        <v>177</v>
      </c>
      <c s="29" t="s">
        <v>968</v>
      </c>
      <c s="25" t="s">
        <v>49</v>
      </c>
      <c s="30" t="s">
        <v>969</v>
      </c>
      <c s="31" t="s">
        <v>81</v>
      </c>
      <c s="32">
        <v>2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55</v>
      </c>
      <c r="E130" s="38" t="s">
        <v>49</v>
      </c>
    </row>
    <row r="131" spans="1:5" ht="89.25">
      <c r="A131" t="s">
        <v>56</v>
      </c>
      <c r="E131" s="36" t="s">
        <v>176</v>
      </c>
    </row>
    <row r="132" spans="1:16" ht="12.75">
      <c r="A132" s="25" t="s">
        <v>47</v>
      </c>
      <c s="29" t="s">
        <v>180</v>
      </c>
      <c s="29" t="s">
        <v>181</v>
      </c>
      <c s="25" t="s">
        <v>49</v>
      </c>
      <c s="30" t="s">
        <v>182</v>
      </c>
      <c s="31" t="s">
        <v>81</v>
      </c>
      <c s="32">
        <v>225</v>
      </c>
      <c s="33">
        <v>0</v>
      </c>
      <c s="34">
        <f>ROUND(ROUND(H132,2)*ROUND(G132,3),2)</f>
      </c>
      <c s="31" t="s">
        <v>52</v>
      </c>
      <c r="O132">
        <f>(I132*21)/100</f>
      </c>
      <c t="s">
        <v>23</v>
      </c>
    </row>
    <row r="133" spans="1:5" ht="12.75">
      <c r="A133" s="35" t="s">
        <v>53</v>
      </c>
      <c r="E133" s="36" t="s">
        <v>49</v>
      </c>
    </row>
    <row r="134" spans="1:5" ht="12.75">
      <c r="A134" s="37" t="s">
        <v>55</v>
      </c>
      <c r="E134" s="38" t="s">
        <v>49</v>
      </c>
    </row>
    <row r="135" spans="1:5" ht="89.25">
      <c r="A135" t="s">
        <v>56</v>
      </c>
      <c r="E135" s="36" t="s">
        <v>970</v>
      </c>
    </row>
    <row r="136" spans="1:16" ht="25.5">
      <c r="A136" s="25" t="s">
        <v>47</v>
      </c>
      <c s="29" t="s">
        <v>184</v>
      </c>
      <c s="29" t="s">
        <v>971</v>
      </c>
      <c s="25" t="s">
        <v>49</v>
      </c>
      <c s="30" t="s">
        <v>972</v>
      </c>
      <c s="31" t="s">
        <v>76</v>
      </c>
      <c s="32">
        <v>6</v>
      </c>
      <c s="33">
        <v>0</v>
      </c>
      <c s="34">
        <f>ROUND(ROUND(H136,2)*ROUND(G136,3),2)</f>
      </c>
      <c s="31" t="s">
        <v>52</v>
      </c>
      <c r="O136">
        <f>(I136*21)/100</f>
      </c>
      <c t="s">
        <v>23</v>
      </c>
    </row>
    <row r="137" spans="1:5" ht="12.75">
      <c r="A137" s="35" t="s">
        <v>53</v>
      </c>
      <c r="E137" s="36" t="s">
        <v>49</v>
      </c>
    </row>
    <row r="138" spans="1:5" ht="12.75">
      <c r="A138" s="37" t="s">
        <v>55</v>
      </c>
      <c r="E138" s="38" t="s">
        <v>49</v>
      </c>
    </row>
    <row r="139" spans="1:5" ht="102">
      <c r="A139" t="s">
        <v>56</v>
      </c>
      <c r="E139" s="36" t="s">
        <v>187</v>
      </c>
    </row>
    <row r="140" spans="1:16" ht="25.5">
      <c r="A140" s="25" t="s">
        <v>47</v>
      </c>
      <c s="29" t="s">
        <v>188</v>
      </c>
      <c s="29" t="s">
        <v>192</v>
      </c>
      <c s="25" t="s">
        <v>49</v>
      </c>
      <c s="30" t="s">
        <v>193</v>
      </c>
      <c s="31" t="s">
        <v>76</v>
      </c>
      <c s="32">
        <v>6</v>
      </c>
      <c s="33">
        <v>0</v>
      </c>
      <c s="34">
        <f>ROUND(ROUND(H140,2)*ROUND(G140,3),2)</f>
      </c>
      <c s="31" t="s">
        <v>52</v>
      </c>
      <c r="O140">
        <f>(I140*21)/100</f>
      </c>
      <c t="s">
        <v>23</v>
      </c>
    </row>
    <row r="141" spans="1:5" ht="12.75">
      <c r="A141" s="35" t="s">
        <v>53</v>
      </c>
      <c r="E141" s="36" t="s">
        <v>49</v>
      </c>
    </row>
    <row r="142" spans="1:5" ht="12.75">
      <c r="A142" s="37" t="s">
        <v>55</v>
      </c>
      <c r="E142" s="38" t="s">
        <v>49</v>
      </c>
    </row>
    <row r="143" spans="1:5" ht="102">
      <c r="A143" t="s">
        <v>56</v>
      </c>
      <c r="E143" s="36" t="s">
        <v>973</v>
      </c>
    </row>
    <row r="144" spans="1:16" ht="12.75">
      <c r="A144" s="25" t="s">
        <v>47</v>
      </c>
      <c s="29" t="s">
        <v>191</v>
      </c>
      <c s="29" t="s">
        <v>974</v>
      </c>
      <c s="25" t="s">
        <v>49</v>
      </c>
      <c s="30" t="s">
        <v>975</v>
      </c>
      <c s="31" t="s">
        <v>81</v>
      </c>
      <c s="32">
        <v>208</v>
      </c>
      <c s="33">
        <v>0</v>
      </c>
      <c s="34">
        <f>ROUND(ROUND(H144,2)*ROUND(G144,3),2)</f>
      </c>
      <c s="31" t="s">
        <v>52</v>
      </c>
      <c r="O144">
        <f>(I144*21)/100</f>
      </c>
      <c t="s">
        <v>23</v>
      </c>
    </row>
    <row r="145" spans="1:5" ht="12.75">
      <c r="A145" s="35" t="s">
        <v>53</v>
      </c>
      <c r="E145" s="36" t="s">
        <v>49</v>
      </c>
    </row>
    <row r="146" spans="1:5" ht="12.75">
      <c r="A146" s="37" t="s">
        <v>55</v>
      </c>
      <c r="E146" s="38" t="s">
        <v>49</v>
      </c>
    </row>
    <row r="147" spans="1:5" ht="76.5">
      <c r="A147" t="s">
        <v>56</v>
      </c>
      <c r="E147" s="36" t="s">
        <v>976</v>
      </c>
    </row>
    <row r="148" spans="1:16" ht="12.75">
      <c r="A148" s="25" t="s">
        <v>47</v>
      </c>
      <c s="29" t="s">
        <v>194</v>
      </c>
      <c s="29" t="s">
        <v>977</v>
      </c>
      <c s="25" t="s">
        <v>49</v>
      </c>
      <c s="30" t="s">
        <v>978</v>
      </c>
      <c s="31" t="s">
        <v>76</v>
      </c>
      <c s="32">
        <v>10</v>
      </c>
      <c s="33">
        <v>0</v>
      </c>
      <c s="34">
        <f>ROUND(ROUND(H148,2)*ROUND(G148,3),2)</f>
      </c>
      <c s="31" t="s">
        <v>52</v>
      </c>
      <c r="O148">
        <f>(I148*21)/100</f>
      </c>
      <c t="s">
        <v>23</v>
      </c>
    </row>
    <row r="149" spans="1:5" ht="12.75">
      <c r="A149" s="35" t="s">
        <v>53</v>
      </c>
      <c r="E149" s="36" t="s">
        <v>49</v>
      </c>
    </row>
    <row r="150" spans="1:5" ht="12.75">
      <c r="A150" s="37" t="s">
        <v>55</v>
      </c>
      <c r="E150" s="38" t="s">
        <v>49</v>
      </c>
    </row>
    <row r="151" spans="1:5" ht="89.25">
      <c r="A151" t="s">
        <v>56</v>
      </c>
      <c r="E151" s="36" t="s">
        <v>979</v>
      </c>
    </row>
    <row r="152" spans="1:16" ht="12.75">
      <c r="A152" s="25" t="s">
        <v>47</v>
      </c>
      <c s="29" t="s">
        <v>198</v>
      </c>
      <c s="29" t="s">
        <v>980</v>
      </c>
      <c s="25" t="s">
        <v>49</v>
      </c>
      <c s="30" t="s">
        <v>981</v>
      </c>
      <c s="31" t="s">
        <v>76</v>
      </c>
      <c s="32">
        <v>1</v>
      </c>
      <c s="33">
        <v>0</v>
      </c>
      <c s="34">
        <f>ROUND(ROUND(H152,2)*ROUND(G152,3),2)</f>
      </c>
      <c s="31" t="s">
        <v>52</v>
      </c>
      <c r="O152">
        <f>(I152*21)/100</f>
      </c>
      <c t="s">
        <v>23</v>
      </c>
    </row>
    <row r="153" spans="1:5" ht="12.75">
      <c r="A153" s="35" t="s">
        <v>53</v>
      </c>
      <c r="E153" s="36" t="s">
        <v>49</v>
      </c>
    </row>
    <row r="154" spans="1:5" ht="12.75">
      <c r="A154" s="37" t="s">
        <v>55</v>
      </c>
      <c r="E154" s="38" t="s">
        <v>49</v>
      </c>
    </row>
    <row r="155" spans="1:5" ht="89.25">
      <c r="A155" t="s">
        <v>56</v>
      </c>
      <c r="E155" s="36" t="s">
        <v>982</v>
      </c>
    </row>
    <row r="156" spans="1:16" ht="12.75">
      <c r="A156" s="25" t="s">
        <v>47</v>
      </c>
      <c s="29" t="s">
        <v>205</v>
      </c>
      <c s="29" t="s">
        <v>983</v>
      </c>
      <c s="25" t="s">
        <v>49</v>
      </c>
      <c s="30" t="s">
        <v>984</v>
      </c>
      <c s="31" t="s">
        <v>76</v>
      </c>
      <c s="32">
        <v>1</v>
      </c>
      <c s="33">
        <v>0</v>
      </c>
      <c s="34">
        <f>ROUND(ROUND(H156,2)*ROUND(G156,3),2)</f>
      </c>
      <c s="31" t="s">
        <v>52</v>
      </c>
      <c r="O156">
        <f>(I156*21)/100</f>
      </c>
      <c t="s">
        <v>23</v>
      </c>
    </row>
    <row r="157" spans="1:5" ht="12.75">
      <c r="A157" s="35" t="s">
        <v>53</v>
      </c>
      <c r="E157" s="36" t="s">
        <v>49</v>
      </c>
    </row>
    <row r="158" spans="1:5" ht="12.75">
      <c r="A158" s="37" t="s">
        <v>55</v>
      </c>
      <c r="E158" s="38" t="s">
        <v>49</v>
      </c>
    </row>
    <row r="159" spans="1:5" ht="89.25">
      <c r="A159" t="s">
        <v>56</v>
      </c>
      <c r="E159" s="36" t="s">
        <v>982</v>
      </c>
    </row>
    <row r="160" spans="1:16" ht="12.75">
      <c r="A160" s="25" t="s">
        <v>47</v>
      </c>
      <c s="29" t="s">
        <v>212</v>
      </c>
      <c s="29" t="s">
        <v>985</v>
      </c>
      <c s="25" t="s">
        <v>49</v>
      </c>
      <c s="30" t="s">
        <v>986</v>
      </c>
      <c s="31" t="s">
        <v>76</v>
      </c>
      <c s="32">
        <v>1</v>
      </c>
      <c s="33">
        <v>0</v>
      </c>
      <c s="34">
        <f>ROUND(ROUND(H160,2)*ROUND(G160,3),2)</f>
      </c>
      <c s="31" t="s">
        <v>52</v>
      </c>
      <c r="O160">
        <f>(I160*21)/100</f>
      </c>
      <c t="s">
        <v>23</v>
      </c>
    </row>
    <row r="161" spans="1:5" ht="12.75">
      <c r="A161" s="35" t="s">
        <v>53</v>
      </c>
      <c r="E161" s="36" t="s">
        <v>49</v>
      </c>
    </row>
    <row r="162" spans="1:5" ht="12.75">
      <c r="A162" s="37" t="s">
        <v>55</v>
      </c>
      <c r="E162" s="38" t="s">
        <v>49</v>
      </c>
    </row>
    <row r="163" spans="1:5" ht="89.25">
      <c r="A163" t="s">
        <v>56</v>
      </c>
      <c r="E163" s="36" t="s">
        <v>982</v>
      </c>
    </row>
    <row r="164" spans="1:16" ht="25.5">
      <c r="A164" s="25" t="s">
        <v>47</v>
      </c>
      <c s="29" t="s">
        <v>216</v>
      </c>
      <c s="29" t="s">
        <v>987</v>
      </c>
      <c s="25" t="s">
        <v>49</v>
      </c>
      <c s="30" t="s">
        <v>988</v>
      </c>
      <c s="31" t="s">
        <v>76</v>
      </c>
      <c s="32">
        <v>1</v>
      </c>
      <c s="33">
        <v>0</v>
      </c>
      <c s="34">
        <f>ROUND(ROUND(H164,2)*ROUND(G164,3),2)</f>
      </c>
      <c s="31" t="s">
        <v>52</v>
      </c>
      <c r="O164">
        <f>(I164*21)/100</f>
      </c>
      <c t="s">
        <v>23</v>
      </c>
    </row>
    <row r="165" spans="1:5" ht="12.75">
      <c r="A165" s="35" t="s">
        <v>53</v>
      </c>
      <c r="E165" s="36" t="s">
        <v>49</v>
      </c>
    </row>
    <row r="166" spans="1:5" ht="12.75">
      <c r="A166" s="37" t="s">
        <v>55</v>
      </c>
      <c r="E166" s="38" t="s">
        <v>49</v>
      </c>
    </row>
    <row r="167" spans="1:5" ht="102">
      <c r="A167" t="s">
        <v>56</v>
      </c>
      <c r="E167" s="36" t="s">
        <v>541</v>
      </c>
    </row>
    <row r="168" spans="1:16" ht="12.75">
      <c r="A168" s="25" t="s">
        <v>47</v>
      </c>
      <c s="29" t="s">
        <v>221</v>
      </c>
      <c s="29" t="s">
        <v>989</v>
      </c>
      <c s="25" t="s">
        <v>49</v>
      </c>
      <c s="30" t="s">
        <v>990</v>
      </c>
      <c s="31" t="s">
        <v>76</v>
      </c>
      <c s="32">
        <v>1</v>
      </c>
      <c s="33">
        <v>0</v>
      </c>
      <c s="34">
        <f>ROUND(ROUND(H168,2)*ROUND(G168,3),2)</f>
      </c>
      <c s="31" t="s">
        <v>52</v>
      </c>
      <c r="O168">
        <f>(I168*21)/100</f>
      </c>
      <c t="s">
        <v>23</v>
      </c>
    </row>
    <row r="169" spans="1:5" ht="12.75">
      <c r="A169" s="35" t="s">
        <v>53</v>
      </c>
      <c r="E169" s="36" t="s">
        <v>49</v>
      </c>
    </row>
    <row r="170" spans="1:5" ht="12.75">
      <c r="A170" s="37" t="s">
        <v>55</v>
      </c>
      <c r="E170" s="38" t="s">
        <v>49</v>
      </c>
    </row>
    <row r="171" spans="1:5" ht="89.25">
      <c r="A171" t="s">
        <v>56</v>
      </c>
      <c r="E171" s="36" t="s">
        <v>982</v>
      </c>
    </row>
    <row r="172" spans="1:16" ht="12.75">
      <c r="A172" s="25" t="s">
        <v>47</v>
      </c>
      <c s="29" t="s">
        <v>225</v>
      </c>
      <c s="29" t="s">
        <v>991</v>
      </c>
      <c s="25" t="s">
        <v>49</v>
      </c>
      <c s="30" t="s">
        <v>992</v>
      </c>
      <c s="31" t="s">
        <v>76</v>
      </c>
      <c s="32">
        <v>1</v>
      </c>
      <c s="33">
        <v>0</v>
      </c>
      <c s="34">
        <f>ROUND(ROUND(H172,2)*ROUND(G172,3),2)</f>
      </c>
      <c s="31" t="s">
        <v>52</v>
      </c>
      <c r="O172">
        <f>(I172*21)/100</f>
      </c>
      <c t="s">
        <v>23</v>
      </c>
    </row>
    <row r="173" spans="1:5" ht="12.75">
      <c r="A173" s="35" t="s">
        <v>53</v>
      </c>
      <c r="E173" s="36" t="s">
        <v>49</v>
      </c>
    </row>
    <row r="174" spans="1:5" ht="12.75">
      <c r="A174" s="37" t="s">
        <v>55</v>
      </c>
      <c r="E174" s="38" t="s">
        <v>49</v>
      </c>
    </row>
    <row r="175" spans="1:5" ht="102">
      <c r="A175" t="s">
        <v>56</v>
      </c>
      <c r="E175" s="36" t="s">
        <v>541</v>
      </c>
    </row>
    <row r="176" spans="1:16" ht="12.75">
      <c r="A176" s="25" t="s">
        <v>47</v>
      </c>
      <c s="29" t="s">
        <v>230</v>
      </c>
      <c s="29" t="s">
        <v>993</v>
      </c>
      <c s="25" t="s">
        <v>49</v>
      </c>
      <c s="30" t="s">
        <v>994</v>
      </c>
      <c s="31" t="s">
        <v>76</v>
      </c>
      <c s="32">
        <v>1</v>
      </c>
      <c s="33">
        <v>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49</v>
      </c>
    </row>
    <row r="178" spans="1:5" ht="12.75">
      <c r="A178" s="37" t="s">
        <v>55</v>
      </c>
      <c r="E178" s="38" t="s">
        <v>49</v>
      </c>
    </row>
    <row r="179" spans="1:5" ht="102">
      <c r="A179" t="s">
        <v>56</v>
      </c>
      <c r="E179" s="36" t="s">
        <v>541</v>
      </c>
    </row>
    <row r="180" spans="1:16" ht="12.75">
      <c r="A180" s="25" t="s">
        <v>47</v>
      </c>
      <c s="29" t="s">
        <v>235</v>
      </c>
      <c s="29" t="s">
        <v>995</v>
      </c>
      <c s="25" t="s">
        <v>49</v>
      </c>
      <c s="30" t="s">
        <v>996</v>
      </c>
      <c s="31" t="s">
        <v>76</v>
      </c>
      <c s="32">
        <v>1</v>
      </c>
      <c s="33">
        <v>0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49</v>
      </c>
    </row>
    <row r="182" spans="1:5" ht="12.75">
      <c r="A182" s="37" t="s">
        <v>55</v>
      </c>
      <c r="E182" s="38" t="s">
        <v>49</v>
      </c>
    </row>
    <row r="183" spans="1:5" ht="89.25">
      <c r="A183" t="s">
        <v>56</v>
      </c>
      <c r="E183" s="36" t="s">
        <v>982</v>
      </c>
    </row>
    <row r="184" spans="1:16" ht="12.75">
      <c r="A184" s="25" t="s">
        <v>47</v>
      </c>
      <c s="29" t="s">
        <v>242</v>
      </c>
      <c s="29" t="s">
        <v>997</v>
      </c>
      <c s="25" t="s">
        <v>49</v>
      </c>
      <c s="30" t="s">
        <v>998</v>
      </c>
      <c s="31" t="s">
        <v>76</v>
      </c>
      <c s="32">
        <v>3</v>
      </c>
      <c s="33">
        <v>0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2.75">
      <c r="A186" s="37" t="s">
        <v>55</v>
      </c>
      <c r="E186" s="38" t="s">
        <v>49</v>
      </c>
    </row>
    <row r="187" spans="1:5" ht="89.25">
      <c r="A187" t="s">
        <v>56</v>
      </c>
      <c r="E187" s="36" t="s">
        <v>999</v>
      </c>
    </row>
    <row r="188" spans="1:16" ht="12.75">
      <c r="A188" s="25" t="s">
        <v>47</v>
      </c>
      <c s="29" t="s">
        <v>246</v>
      </c>
      <c s="29" t="s">
        <v>1000</v>
      </c>
      <c s="25" t="s">
        <v>49</v>
      </c>
      <c s="30" t="s">
        <v>1001</v>
      </c>
      <c s="31" t="s">
        <v>76</v>
      </c>
      <c s="32">
        <v>1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12.75">
      <c r="A190" s="37" t="s">
        <v>55</v>
      </c>
      <c r="E190" s="38" t="s">
        <v>49</v>
      </c>
    </row>
    <row r="191" spans="1:5" ht="89.25">
      <c r="A191" t="s">
        <v>56</v>
      </c>
      <c r="E191" s="36" t="s">
        <v>982</v>
      </c>
    </row>
    <row r="192" spans="1:16" ht="12.75">
      <c r="A192" s="25" t="s">
        <v>47</v>
      </c>
      <c s="29" t="s">
        <v>250</v>
      </c>
      <c s="29" t="s">
        <v>1002</v>
      </c>
      <c s="25" t="s">
        <v>49</v>
      </c>
      <c s="30" t="s">
        <v>1003</v>
      </c>
      <c s="31" t="s">
        <v>76</v>
      </c>
      <c s="32">
        <v>1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12.75">
      <c r="A193" s="35" t="s">
        <v>53</v>
      </c>
      <c r="E193" s="36" t="s">
        <v>49</v>
      </c>
    </row>
    <row r="194" spans="1:5" ht="12.75">
      <c r="A194" s="37" t="s">
        <v>55</v>
      </c>
      <c r="E194" s="38" t="s">
        <v>49</v>
      </c>
    </row>
    <row r="195" spans="1:5" ht="102">
      <c r="A195" t="s">
        <v>56</v>
      </c>
      <c r="E195" s="36" t="s">
        <v>541</v>
      </c>
    </row>
    <row r="196" spans="1:16" ht="12.75">
      <c r="A196" s="25" t="s">
        <v>47</v>
      </c>
      <c s="29" t="s">
        <v>254</v>
      </c>
      <c s="29" t="s">
        <v>1004</v>
      </c>
      <c s="25" t="s">
        <v>49</v>
      </c>
      <c s="30" t="s">
        <v>1005</v>
      </c>
      <c s="31" t="s">
        <v>76</v>
      </c>
      <c s="32">
        <v>5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12.75">
      <c r="A198" s="37" t="s">
        <v>55</v>
      </c>
      <c r="E198" s="38" t="s">
        <v>49</v>
      </c>
    </row>
    <row r="199" spans="1:5" ht="102">
      <c r="A199" t="s">
        <v>56</v>
      </c>
      <c r="E199" s="36" t="s">
        <v>1006</v>
      </c>
    </row>
    <row r="200" spans="1:16" ht="12.75">
      <c r="A200" s="25" t="s">
        <v>47</v>
      </c>
      <c s="29" t="s">
        <v>258</v>
      </c>
      <c s="29" t="s">
        <v>1007</v>
      </c>
      <c s="25" t="s">
        <v>49</v>
      </c>
      <c s="30" t="s">
        <v>1008</v>
      </c>
      <c s="31" t="s">
        <v>76</v>
      </c>
      <c s="32">
        <v>16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2.75">
      <c r="A202" s="37" t="s">
        <v>55</v>
      </c>
      <c r="E202" s="38" t="s">
        <v>49</v>
      </c>
    </row>
    <row r="203" spans="1:5" ht="102">
      <c r="A203" t="s">
        <v>56</v>
      </c>
      <c r="E203" s="36" t="s">
        <v>1006</v>
      </c>
    </row>
    <row r="204" spans="1:16" ht="12.75">
      <c r="A204" s="25" t="s">
        <v>47</v>
      </c>
      <c s="29" t="s">
        <v>262</v>
      </c>
      <c s="29" t="s">
        <v>1009</v>
      </c>
      <c s="25" t="s">
        <v>49</v>
      </c>
      <c s="30" t="s">
        <v>1010</v>
      </c>
      <c s="31" t="s">
        <v>76</v>
      </c>
      <c s="32">
        <v>1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12.75">
      <c r="A206" s="37" t="s">
        <v>55</v>
      </c>
      <c r="E206" s="38" t="s">
        <v>49</v>
      </c>
    </row>
    <row r="207" spans="1:5" ht="127.5">
      <c r="A207" t="s">
        <v>56</v>
      </c>
      <c r="E207" s="36" t="s">
        <v>1011</v>
      </c>
    </row>
    <row r="208" spans="1:16" ht="38.25">
      <c r="A208" s="25" t="s">
        <v>47</v>
      </c>
      <c s="29" t="s">
        <v>266</v>
      </c>
      <c s="29" t="s">
        <v>1012</v>
      </c>
      <c s="25" t="s">
        <v>49</v>
      </c>
      <c s="30" t="s">
        <v>1013</v>
      </c>
      <c s="31" t="s">
        <v>76</v>
      </c>
      <c s="32">
        <v>1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12.75">
      <c r="A209" s="35" t="s">
        <v>53</v>
      </c>
      <c r="E209" s="36" t="s">
        <v>49</v>
      </c>
    </row>
    <row r="210" spans="1:5" ht="12.75">
      <c r="A210" s="37" t="s">
        <v>55</v>
      </c>
      <c r="E210" s="38" t="s">
        <v>49</v>
      </c>
    </row>
    <row r="211" spans="1:5" ht="114.75">
      <c r="A211" t="s">
        <v>56</v>
      </c>
      <c r="E211" s="36" t="s">
        <v>1014</v>
      </c>
    </row>
    <row r="212" spans="1:16" ht="25.5">
      <c r="A212" s="25" t="s">
        <v>47</v>
      </c>
      <c s="29" t="s">
        <v>270</v>
      </c>
      <c s="29" t="s">
        <v>1015</v>
      </c>
      <c s="25" t="s">
        <v>49</v>
      </c>
      <c s="30" t="s">
        <v>1016</v>
      </c>
      <c s="31" t="s">
        <v>76</v>
      </c>
      <c s="32">
        <v>1</v>
      </c>
      <c s="33">
        <v>0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12.75">
      <c r="A213" s="35" t="s">
        <v>53</v>
      </c>
      <c r="E213" s="36" t="s">
        <v>49</v>
      </c>
    </row>
    <row r="214" spans="1:5" ht="12.75">
      <c r="A214" s="37" t="s">
        <v>55</v>
      </c>
      <c r="E214" s="38" t="s">
        <v>49</v>
      </c>
    </row>
    <row r="215" spans="1:5" ht="89.25">
      <c r="A215" t="s">
        <v>56</v>
      </c>
      <c r="E215" s="36" t="s">
        <v>1017</v>
      </c>
    </row>
    <row r="216" spans="1:16" ht="12.75">
      <c r="A216" s="25" t="s">
        <v>47</v>
      </c>
      <c s="29" t="s">
        <v>274</v>
      </c>
      <c s="29" t="s">
        <v>199</v>
      </c>
      <c s="25" t="s">
        <v>49</v>
      </c>
      <c s="30" t="s">
        <v>200</v>
      </c>
      <c s="31" t="s">
        <v>201</v>
      </c>
      <c s="32">
        <v>20</v>
      </c>
      <c s="33">
        <v>0</v>
      </c>
      <c s="34">
        <f>ROUND(ROUND(H216,2)*ROUND(G216,3),2)</f>
      </c>
      <c s="31" t="s">
        <v>52</v>
      </c>
      <c r="O216">
        <f>(I216*21)/100</f>
      </c>
      <c t="s">
        <v>23</v>
      </c>
    </row>
    <row r="217" spans="1:5" ht="12.75">
      <c r="A217" s="35" t="s">
        <v>53</v>
      </c>
      <c r="E217" s="36" t="s">
        <v>49</v>
      </c>
    </row>
    <row r="218" spans="1:5" ht="12.75">
      <c r="A218" s="37" t="s">
        <v>55</v>
      </c>
      <c r="E218" s="38" t="s">
        <v>49</v>
      </c>
    </row>
    <row r="219" spans="1:5" ht="89.25">
      <c r="A219" t="s">
        <v>56</v>
      </c>
      <c r="E219" s="36" t="s">
        <v>202</v>
      </c>
    </row>
    <row r="220" spans="1:16" ht="12.75">
      <c r="A220" s="25" t="s">
        <v>47</v>
      </c>
      <c s="29" t="s">
        <v>278</v>
      </c>
      <c s="29" t="s">
        <v>1018</v>
      </c>
      <c s="25" t="s">
        <v>49</v>
      </c>
      <c s="30" t="s">
        <v>1019</v>
      </c>
      <c s="31" t="s">
        <v>201</v>
      </c>
      <c s="32">
        <v>6</v>
      </c>
      <c s="33">
        <v>0</v>
      </c>
      <c s="34">
        <f>ROUND(ROUND(H220,2)*ROUND(G220,3),2)</f>
      </c>
      <c s="31" t="s">
        <v>52</v>
      </c>
      <c r="O220">
        <f>(I220*21)/100</f>
      </c>
      <c t="s">
        <v>23</v>
      </c>
    </row>
    <row r="221" spans="1:5" ht="12.75">
      <c r="A221" s="35" t="s">
        <v>53</v>
      </c>
      <c r="E221" s="36" t="s">
        <v>49</v>
      </c>
    </row>
    <row r="222" spans="1:5" ht="12.75">
      <c r="A222" s="37" t="s">
        <v>55</v>
      </c>
      <c r="E222" s="38" t="s">
        <v>49</v>
      </c>
    </row>
    <row r="223" spans="1:5" ht="102">
      <c r="A223" t="s">
        <v>56</v>
      </c>
      <c r="E223" s="36" t="s">
        <v>1020</v>
      </c>
    </row>
    <row r="224" spans="1:16" ht="12.75">
      <c r="A224" s="25" t="s">
        <v>47</v>
      </c>
      <c s="29" t="s">
        <v>282</v>
      </c>
      <c s="29" t="s">
        <v>1021</v>
      </c>
      <c s="25" t="s">
        <v>49</v>
      </c>
      <c s="30" t="s">
        <v>1022</v>
      </c>
      <c s="31" t="s">
        <v>201</v>
      </c>
      <c s="32">
        <v>4</v>
      </c>
      <c s="33">
        <v>0</v>
      </c>
      <c s="34">
        <f>ROUND(ROUND(H224,2)*ROUND(G224,3),2)</f>
      </c>
      <c s="31" t="s">
        <v>52</v>
      </c>
      <c r="O224">
        <f>(I224*21)/100</f>
      </c>
      <c t="s">
        <v>23</v>
      </c>
    </row>
    <row r="225" spans="1:5" ht="12.75">
      <c r="A225" s="35" t="s">
        <v>53</v>
      </c>
      <c r="E225" s="36" t="s">
        <v>49</v>
      </c>
    </row>
    <row r="226" spans="1:5" ht="12.75">
      <c r="A226" s="37" t="s">
        <v>55</v>
      </c>
      <c r="E226" s="38" t="s">
        <v>49</v>
      </c>
    </row>
    <row r="227" spans="1:5" ht="89.25">
      <c r="A227" t="s">
        <v>56</v>
      </c>
      <c r="E227" s="36" t="s">
        <v>1023</v>
      </c>
    </row>
    <row r="228" spans="1:16" ht="12.75">
      <c r="A228" s="25" t="s">
        <v>47</v>
      </c>
      <c s="29" t="s">
        <v>286</v>
      </c>
      <c s="29" t="s">
        <v>1024</v>
      </c>
      <c s="25" t="s">
        <v>49</v>
      </c>
      <c s="30" t="s">
        <v>1025</v>
      </c>
      <c s="31" t="s">
        <v>201</v>
      </c>
      <c s="32">
        <v>4</v>
      </c>
      <c s="33">
        <v>0</v>
      </c>
      <c s="34">
        <f>ROUND(ROUND(H228,2)*ROUND(G228,3),2)</f>
      </c>
      <c s="31" t="s">
        <v>52</v>
      </c>
      <c r="O228">
        <f>(I228*21)/100</f>
      </c>
      <c t="s">
        <v>23</v>
      </c>
    </row>
    <row r="229" spans="1:5" ht="12.75">
      <c r="A229" s="35" t="s">
        <v>53</v>
      </c>
      <c r="E229" s="36" t="s">
        <v>49</v>
      </c>
    </row>
    <row r="230" spans="1:5" ht="12.75">
      <c r="A230" s="37" t="s">
        <v>55</v>
      </c>
      <c r="E230" s="38" t="s">
        <v>49</v>
      </c>
    </row>
    <row r="231" spans="1:5" ht="89.25">
      <c r="A231" t="s">
        <v>56</v>
      </c>
      <c r="E231" s="36" t="s">
        <v>1026</v>
      </c>
    </row>
    <row r="232" spans="1:16" ht="12.75">
      <c r="A232" s="25" t="s">
        <v>47</v>
      </c>
      <c s="29" t="s">
        <v>290</v>
      </c>
      <c s="29" t="s">
        <v>1027</v>
      </c>
      <c s="25" t="s">
        <v>49</v>
      </c>
      <c s="30" t="s">
        <v>1028</v>
      </c>
      <c s="31" t="s">
        <v>201</v>
      </c>
      <c s="32">
        <v>8</v>
      </c>
      <c s="33">
        <v>0</v>
      </c>
      <c s="34">
        <f>ROUND(ROUND(H232,2)*ROUND(G232,3),2)</f>
      </c>
      <c s="31" t="s">
        <v>52</v>
      </c>
      <c r="O232">
        <f>(I232*21)/100</f>
      </c>
      <c t="s">
        <v>23</v>
      </c>
    </row>
    <row r="233" spans="1:5" ht="12.75">
      <c r="A233" s="35" t="s">
        <v>53</v>
      </c>
      <c r="E233" s="36" t="s">
        <v>49</v>
      </c>
    </row>
    <row r="234" spans="1:5" ht="12.75">
      <c r="A234" s="37" t="s">
        <v>55</v>
      </c>
      <c r="E234" s="38" t="s">
        <v>49</v>
      </c>
    </row>
    <row r="235" spans="1:5" ht="89.25">
      <c r="A235" t="s">
        <v>56</v>
      </c>
      <c r="E235" s="36" t="s">
        <v>1029</v>
      </c>
    </row>
    <row r="236" spans="1:16" ht="12.75">
      <c r="A236" s="25" t="s">
        <v>47</v>
      </c>
      <c s="29" t="s">
        <v>350</v>
      </c>
      <c s="29" t="s">
        <v>1030</v>
      </c>
      <c s="25" t="s">
        <v>49</v>
      </c>
      <c s="30" t="s">
        <v>1031</v>
      </c>
      <c s="31" t="s">
        <v>76</v>
      </c>
      <c s="32">
        <v>1</v>
      </c>
      <c s="33">
        <v>0</v>
      </c>
      <c s="34">
        <f>ROUND(ROUND(H236,2)*ROUND(G236,3),2)</f>
      </c>
      <c s="31"/>
      <c r="O236">
        <f>(I236*21)/100</f>
      </c>
      <c t="s">
        <v>23</v>
      </c>
    </row>
    <row r="237" spans="1:5" ht="12.75">
      <c r="A237" s="35" t="s">
        <v>53</v>
      </c>
      <c r="E237" s="36" t="s">
        <v>49</v>
      </c>
    </row>
    <row r="238" spans="1:5" ht="12.75">
      <c r="A238" s="37" t="s">
        <v>55</v>
      </c>
      <c r="E238" s="38" t="s">
        <v>49</v>
      </c>
    </row>
    <row r="239" spans="1:5" ht="102">
      <c r="A239" t="s">
        <v>56</v>
      </c>
      <c r="E239" s="36" t="s">
        <v>541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